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mc:AlternateContent xmlns:mc="http://schemas.openxmlformats.org/markup-compatibility/2006">
    <mc:Choice Requires="x15">
      <x15ac:absPath xmlns:x15ac="http://schemas.microsoft.com/office/spreadsheetml/2010/11/ac" url="https://d.docs.live.net/3013e7bd3841c808/Van Ban/KTXH/KH 2026-2030 va hang nam/KTXH 2026/Thang 02/3. Phien hop CP/Tai lieu/1. Du thao BC KTXH tinh Quang Ngai/"/>
    </mc:Choice>
  </mc:AlternateContent>
  <xr:revisionPtr revIDLastSave="4" documentId="13_ncr:1_{A6C3AC31-BF06-48E2-A1CC-827D5DD39EEF}" xr6:coauthVersionLast="47" xr6:coauthVersionMax="47" xr10:uidLastSave="{FC94F628-FD3C-461A-92D6-F35058735C9B}"/>
  <bookViews>
    <workbookView xWindow="-120" yWindow="-120" windowWidth="29040" windowHeight="15840" firstSheet="1" activeTab="1" xr2:uid="{00000000-000D-0000-FFFF-FFFF00000000}"/>
  </bookViews>
  <sheets>
    <sheet name="Kangatang" sheetId="2" state="veryHidden" r:id="rId1"/>
    <sheet name="Sheet1" sheetId="1" r:id="rId2"/>
  </sheets>
  <definedNames>
    <definedName name="_xlnm.Print_Area" localSheetId="1">Sheet1!$A$1:$I$70</definedName>
    <definedName name="_xlnm.Print_Titles" localSheetId="1">Sheet1!$6:$6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7" i="1" l="1"/>
  <c r="G70" i="1" l="1"/>
  <c r="G69" i="1"/>
  <c r="G68" i="1"/>
  <c r="G67" i="1"/>
  <c r="G66" i="1"/>
  <c r="I70" i="1"/>
  <c r="I69" i="1"/>
  <c r="I68" i="1"/>
  <c r="I67" i="1"/>
  <c r="I66" i="1"/>
  <c r="I64" i="1"/>
  <c r="I63" i="1"/>
  <c r="I62" i="1"/>
  <c r="I61" i="1"/>
  <c r="I60" i="1"/>
  <c r="I59" i="1"/>
  <c r="I58" i="1"/>
  <c r="I56" i="1"/>
  <c r="I55" i="1"/>
  <c r="I54" i="1"/>
  <c r="I53" i="1"/>
  <c r="I52" i="1"/>
  <c r="I51" i="1"/>
  <c r="I50" i="1"/>
  <c r="I49" i="1"/>
  <c r="I48" i="1"/>
  <c r="I47" i="1"/>
  <c r="I46" i="1"/>
  <c r="I45" i="1"/>
  <c r="I44" i="1"/>
  <c r="I43" i="1"/>
  <c r="I42" i="1"/>
  <c r="I41" i="1"/>
  <c r="I40" i="1"/>
  <c r="I38" i="1"/>
  <c r="I35" i="1"/>
  <c r="I34" i="1"/>
  <c r="I33" i="1"/>
  <c r="I32" i="1"/>
  <c r="I31" i="1"/>
  <c r="I30" i="1"/>
  <c r="I29" i="1"/>
  <c r="I28" i="1"/>
  <c r="I27" i="1"/>
  <c r="I26" i="1"/>
  <c r="I25" i="1"/>
  <c r="I24" i="1"/>
  <c r="I23" i="1"/>
  <c r="I22" i="1"/>
  <c r="I21" i="1"/>
  <c r="I20" i="1"/>
  <c r="I19" i="1"/>
  <c r="I18" i="1"/>
  <c r="I17" i="1"/>
  <c r="I16" i="1"/>
  <c r="L16" i="1" l="1"/>
  <c r="M16" i="1"/>
  <c r="K70" i="1" l="1"/>
  <c r="L70" i="1" s="1"/>
  <c r="M70" i="1" s="1"/>
  <c r="K69" i="1"/>
  <c r="L69" i="1" s="1"/>
  <c r="M69" i="1" s="1"/>
  <c r="L68" i="1"/>
  <c r="M68" i="1" s="1"/>
  <c r="K67" i="1"/>
  <c r="L67" i="1" s="1"/>
  <c r="M67" i="1" s="1"/>
  <c r="L64" i="1"/>
  <c r="M64" i="1" s="1"/>
  <c r="L63" i="1"/>
  <c r="M63" i="1" s="1"/>
  <c r="L62" i="1"/>
  <c r="M62" i="1" s="1"/>
  <c r="L61" i="1"/>
  <c r="M61" i="1" s="1"/>
  <c r="L60" i="1"/>
  <c r="M60" i="1" s="1"/>
  <c r="L59" i="1"/>
  <c r="M59" i="1" s="1"/>
  <c r="L58" i="1"/>
  <c r="M58" i="1" s="1"/>
  <c r="K56" i="1"/>
  <c r="L56" i="1" s="1"/>
  <c r="M56" i="1" s="1"/>
  <c r="K55" i="1"/>
  <c r="L55" i="1" s="1"/>
  <c r="M55" i="1" s="1"/>
  <c r="L50" i="1"/>
  <c r="M50" i="1" s="1"/>
  <c r="L49" i="1"/>
  <c r="M49" i="1" s="1"/>
  <c r="L48" i="1"/>
  <c r="M48" i="1" s="1"/>
  <c r="L47" i="1"/>
  <c r="M47" i="1" s="1"/>
  <c r="L46" i="1"/>
  <c r="M46" i="1" s="1"/>
  <c r="L45" i="1"/>
  <c r="M45" i="1" s="1"/>
  <c r="L44" i="1"/>
  <c r="M44" i="1" s="1"/>
  <c r="L43" i="1"/>
  <c r="M43" i="1" s="1"/>
  <c r="L42" i="1"/>
  <c r="M42" i="1" s="1"/>
  <c r="L41" i="1"/>
  <c r="M41" i="1" s="1"/>
  <c r="L40" i="1"/>
  <c r="M40" i="1" s="1"/>
  <c r="K38" i="1"/>
  <c r="L38" i="1" s="1"/>
  <c r="M38" i="1" s="1"/>
  <c r="L37" i="1"/>
  <c r="M37" i="1" s="1"/>
  <c r="L34" i="1"/>
  <c r="M34" i="1" s="1"/>
  <c r="L33" i="1"/>
  <c r="M33" i="1" s="1"/>
  <c r="L32" i="1"/>
  <c r="M32" i="1" s="1"/>
  <c r="L31" i="1"/>
  <c r="M31" i="1" s="1"/>
  <c r="L30" i="1"/>
  <c r="M30" i="1" s="1"/>
  <c r="L29" i="1"/>
  <c r="M29" i="1" s="1"/>
  <c r="L28" i="1"/>
  <c r="M28" i="1" s="1"/>
  <c r="L27" i="1"/>
  <c r="M27" i="1" s="1"/>
  <c r="L26" i="1"/>
  <c r="M26" i="1" s="1"/>
  <c r="L25" i="1"/>
  <c r="M25" i="1" s="1"/>
  <c r="L24" i="1"/>
  <c r="M24" i="1" s="1"/>
  <c r="L23" i="1"/>
  <c r="M23" i="1" s="1"/>
  <c r="L22" i="1"/>
  <c r="M22" i="1" s="1"/>
  <c r="L21" i="1"/>
  <c r="M21" i="1" s="1"/>
  <c r="L20" i="1"/>
  <c r="M20" i="1" s="1"/>
  <c r="L19" i="1"/>
  <c r="M19" i="1" s="1"/>
  <c r="L18" i="1"/>
  <c r="M18" i="1" s="1"/>
  <c r="L17" i="1"/>
  <c r="M17" i="1" s="1"/>
</calcChain>
</file>

<file path=xl/sharedStrings.xml><?xml version="1.0" encoding="utf-8"?>
<sst xmlns="http://schemas.openxmlformats.org/spreadsheetml/2006/main" count="126" uniqueCount="88">
  <si>
    <t xml:space="preserve">PHỤ LỤC </t>
  </si>
  <si>
    <t>Chỉ tiêu</t>
  </si>
  <si>
    <t>Đơn vị tính</t>
  </si>
  <si>
    <t>Kế hoạch năm 2025 (QĐ 788)</t>
  </si>
  <si>
    <t>1. Nông nghiệp</t>
  </si>
  <si>
    <t>Ha</t>
  </si>
  <si>
    <t>2. Thủy sản</t>
  </si>
  <si>
    <t xml:space="preserve"> - Sản lượng thuỷ sản khai thác</t>
  </si>
  <si>
    <t>Tấn</t>
  </si>
  <si>
    <t>3. Công nghiệp</t>
  </si>
  <si>
    <t>* Chỉ số sản xuất ngành công nghiệp</t>
  </si>
  <si>
    <t>%</t>
  </si>
  <si>
    <t>* Một số sản phẩm chủ yếu:</t>
  </si>
  <si>
    <t xml:space="preserve"> - Thủy sản chế biến</t>
  </si>
  <si>
    <t xml:space="preserve"> - Bánh kẹo các loại</t>
  </si>
  <si>
    <t xml:space="preserve"> - Sữa các loại trên địa bàn tỉnh</t>
  </si>
  <si>
    <t>1.000 lít</t>
  </si>
  <si>
    <t xml:space="preserve"> - Bia các loại</t>
  </si>
  <si>
    <t xml:space="preserve"> - Nước khoáng</t>
  </si>
  <si>
    <t xml:space="preserve"> - Sản phẩm lọc dầu</t>
  </si>
  <si>
    <t xml:space="preserve"> - Phân bón</t>
  </si>
  <si>
    <t xml:space="preserve"> - Gạch nung các loại</t>
  </si>
  <si>
    <t>1.000 viên</t>
  </si>
  <si>
    <t xml:space="preserve"> - Đá xây dựng các loại</t>
  </si>
  <si>
    <r>
      <rPr>
        <sz val="11"/>
        <rFont val="Times New Roman"/>
        <family val="1"/>
      </rPr>
      <t>1.000 m</t>
    </r>
    <r>
      <rPr>
        <vertAlign val="superscript"/>
        <sz val="11"/>
        <rFont val="Times New Roman"/>
        <family val="1"/>
      </rPr>
      <t>3</t>
    </r>
  </si>
  <si>
    <t xml:space="preserve"> - Tinh bột mỳ trên địa bàn tỉnh</t>
  </si>
  <si>
    <t xml:space="preserve"> - Sản phẩm may mặc</t>
  </si>
  <si>
    <t>1.000 chiếc</t>
  </si>
  <si>
    <t xml:space="preserve"> - Điện sản xuất</t>
  </si>
  <si>
    <t>Triệu kw/h</t>
  </si>
  <si>
    <t xml:space="preserve"> - Điện thương phẩm</t>
  </si>
  <si>
    <t xml:space="preserve"> - Nước máy thương phẩm</t>
  </si>
  <si>
    <t xml:space="preserve"> - Dăm gỗ nguyên liệu giấy</t>
  </si>
  <si>
    <t xml:space="preserve"> - Cuộn cảm</t>
  </si>
  <si>
    <t>1.000 cái</t>
  </si>
  <si>
    <t xml:space="preserve"> - Giày da các loại</t>
  </si>
  <si>
    <t>1.000 đôi</t>
  </si>
  <si>
    <t xml:space="preserve"> - Sợi bông</t>
  </si>
  <si>
    <t xml:space="preserve"> - Thép xây dựng</t>
  </si>
  <si>
    <t>4. Thương mại</t>
  </si>
  <si>
    <t xml:space="preserve"> - Tổng mức bán lẻ hàng hoá và doanh thu dịch vụ</t>
  </si>
  <si>
    <t>Tỷ đồng</t>
  </si>
  <si>
    <t xml:space="preserve"> - Kim ngạch xuất khẩu</t>
  </si>
  <si>
    <t>Triệu USD</t>
  </si>
  <si>
    <t xml:space="preserve">   * Mặt hàng XK chủ yếu</t>
  </si>
  <si>
    <t xml:space="preserve">   + Thuỷ sản</t>
  </si>
  <si>
    <t>"</t>
  </si>
  <si>
    <t xml:space="preserve">   + Tinh bột mỳ</t>
  </si>
  <si>
    <t xml:space="preserve">   + Đồ gỗ</t>
  </si>
  <si>
    <t xml:space="preserve">   + Dăm gỗ nguyên liệu giấy</t>
  </si>
  <si>
    <t xml:space="preserve">   + May mặc</t>
  </si>
  <si>
    <t xml:space="preserve">   + Hàng thực phẩm chế biến</t>
  </si>
  <si>
    <t xml:space="preserve">   + Sản phẩm cơ khí</t>
  </si>
  <si>
    <t xml:space="preserve">   + Dầu FO</t>
  </si>
  <si>
    <t xml:space="preserve">   + Sơ, sợi dệt các loại, vải</t>
  </si>
  <si>
    <t xml:space="preserve">   + Giày da các loại</t>
  </si>
  <si>
    <t xml:space="preserve">   + Thép</t>
  </si>
  <si>
    <t xml:space="preserve">   + Hàng hoá khác (cuộn cảm, thiết bị, hệ thống điều phối khí xả, bọc đệm ghế, đệm lò xo, bộ phận của ghế, bộ dây điện, bộ dây nguồn, nệm mút)</t>
  </si>
  <si>
    <t xml:space="preserve"> - Kim ngạch nhập khẩu</t>
  </si>
  <si>
    <t xml:space="preserve">    * Mặt hàng NK chủ yếu</t>
  </si>
  <si>
    <t xml:space="preserve"> + Máy móc, phụ tùng thay thế</t>
  </si>
  <si>
    <t xml:space="preserve"> + Sắt thép </t>
  </si>
  <si>
    <t xml:space="preserve"> + Dầu thô</t>
  </si>
  <si>
    <t xml:space="preserve"> + Vải và nguyên phụ liệu may mặc</t>
  </si>
  <si>
    <t xml:space="preserve"> + Bông các loại</t>
  </si>
  <si>
    <t xml:space="preserve"> + Nguyên liệu, hương liệu, vật liệu sản xuất bia, sữa, bánh kẹo</t>
  </si>
  <si>
    <t xml:space="preserve"> + Khác</t>
  </si>
  <si>
    <t>5. Thu - Chi ngân sách</t>
  </si>
  <si>
    <t xml:space="preserve"> - Tổng thu ngân sách trên địa bàn</t>
  </si>
  <si>
    <r>
      <rPr>
        <i/>
        <sz val="11"/>
        <rFont val="Times New Roman"/>
        <family val="1"/>
      </rPr>
      <t xml:space="preserve">   Trong đó:</t>
    </r>
    <r>
      <rPr>
        <sz val="11"/>
        <rFont val="Times New Roman"/>
        <family val="1"/>
      </rPr>
      <t xml:space="preserve"> - Thu nội địa</t>
    </r>
  </si>
  <si>
    <r>
      <rPr>
        <sz val="11"/>
        <rFont val="Times New Roman"/>
        <family val="1"/>
      </rPr>
      <t xml:space="preserve">    </t>
    </r>
    <r>
      <rPr>
        <i/>
        <sz val="11"/>
        <rFont val="Times New Roman"/>
        <family val="1"/>
      </rPr>
      <t>+ Trg đó: Thu từ NM lọc dầu</t>
    </r>
  </si>
  <si>
    <t xml:space="preserve">                    - Thu hoạt động XNK</t>
  </si>
  <si>
    <t xml:space="preserve"> - Tổng chi ngân sách địa phương</t>
  </si>
  <si>
    <t xml:space="preserve"> - Đường RE</t>
  </si>
  <si>
    <t xml:space="preserve">   + Cao su</t>
  </si>
  <si>
    <t xml:space="preserve">   + Dây thun khoanh</t>
  </si>
  <si>
    <t xml:space="preserve">   + Cà phê nhân</t>
  </si>
  <si>
    <t xml:space="preserve">   + Chuối</t>
  </si>
  <si>
    <t xml:space="preserve">Kế hoạch năm 2026 </t>
  </si>
  <si>
    <t>% TH so với tháng trước</t>
  </si>
  <si>
    <t xml:space="preserve"> - Sản lượng nuôi trồng</t>
  </si>
  <si>
    <t>MỘT SỐ CHỈ TIÊU KINH TẾ CHỦ YẾU THÁNG 02 NĂM 2026</t>
  </si>
  <si>
    <t>(Kèm theo Báo cáo số          /BC-UBND ngày     tháng 02 năm 2026
của UBND tỉnh Quảng Ngãi)</t>
  </si>
  <si>
    <t>Ước TH tháng 02/2026</t>
  </si>
  <si>
    <t>Lũy kế 02 tháng đầu năm 2026</t>
  </si>
  <si>
    <t>% lũy kế TH so với KH năm 2026</t>
  </si>
  <si>
    <t>% lũy kế TH so với cùng kỳ 2025</t>
  </si>
  <si>
    <t xml:space="preserve"> - Lúa đông xuân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</si>
</sst>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3" formatCode="_(* #,##0.00_);_(* \(#,##0.00\);_(* &quot;-&quot;??_);_(@_)"/>
    <numFmt numFmtId="164" formatCode="_-* #,##0_-;\-* #,##0_-;_-* &quot;-&quot;_-;_-@_-"/>
    <numFmt numFmtId="165" formatCode="_-* #,##0.00\ _₫_-;\-* #,##0.00\ _₫_-;_-* &quot;-&quot;??\ _₫_-;_-@_-"/>
    <numFmt numFmtId="166" formatCode="_-* #,##0\ _₫_-;\-* #,##0\ _₫_-;_-* &quot;-&quot;??\ _₫_-;_-@_-"/>
    <numFmt numFmtId="167" formatCode="_-* #,##0.0\ _₫_-;\-* #,##0.0\ _₫_-;_-* &quot;-&quot;??\ _₫_-;_-@_-"/>
    <numFmt numFmtId="168" formatCode="_(* #,##0_);_(* \(#,##0\);_(* &quot;-&quot;??_);_(@_)"/>
    <numFmt numFmtId="169" formatCode="#,##0.0"/>
    <numFmt numFmtId="170" formatCode="0.000"/>
    <numFmt numFmtId="171" formatCode="_-* #,##0.0\ _₫_-;\-* #,##0.0\ _₫_-;_-* &quot;-&quot;?\ _₫_-;_-@_-"/>
    <numFmt numFmtId="172" formatCode="_(* #,##0.0_);_(* \(#,##0.0\);_(* &quot;-&quot;??_);_(@_)"/>
    <numFmt numFmtId="173" formatCode="0.0"/>
    <numFmt numFmtId="174" formatCode="_-* #,##0\ _P_t_s_-;\-* #,##0\ _P_t_s_-;_-* &quot;-&quot;\ _P_t_s_-;_-@_-"/>
    <numFmt numFmtId="175" formatCode="_-* #,##0.000\ _₫_-;\-* #,##0.000\ _₫_-;_-* &quot;-&quot;??\ _₫_-;_-@_-"/>
  </numFmts>
  <fonts count="19">
    <font>
      <sz val="11"/>
      <color theme="1"/>
      <name val="Calibri"/>
      <charset val="163"/>
      <scheme val="minor"/>
    </font>
    <font>
      <sz val="14"/>
      <name val="Times New Roman"/>
      <family val="1"/>
    </font>
    <font>
      <sz val="11"/>
      <name val="Times New Roman"/>
      <family val="1"/>
    </font>
    <font>
      <sz val="11"/>
      <color rgb="FFFF0000"/>
      <name val="Times New Roman"/>
      <family val="1"/>
    </font>
    <font>
      <b/>
      <sz val="14"/>
      <name val="Times New Roman"/>
      <family val="1"/>
    </font>
    <font>
      <i/>
      <sz val="14"/>
      <name val="Times New Roman"/>
      <family val="1"/>
    </font>
    <font>
      <b/>
      <sz val="11"/>
      <name val="Times New Roman"/>
      <family val="1"/>
    </font>
    <font>
      <b/>
      <i/>
      <sz val="11"/>
      <name val="Times New Roman"/>
      <family val="1"/>
    </font>
    <font>
      <sz val="11"/>
      <color theme="1"/>
      <name val="Times New Roman"/>
      <family val="1"/>
    </font>
    <font>
      <i/>
      <sz val="11"/>
      <name val="Times New Roman"/>
      <family val="1"/>
    </font>
    <font>
      <sz val="11"/>
      <color theme="1"/>
      <name val="Calibri"/>
      <family val="2"/>
      <scheme val="minor"/>
    </font>
    <font>
      <sz val="11"/>
      <color indexed="8"/>
      <name val="Calibri"/>
      <family val="2"/>
    </font>
    <font>
      <sz val="12"/>
      <name val="Times New Roman"/>
      <family val="1"/>
    </font>
    <font>
      <sz val="10"/>
      <name val="Arial"/>
      <family val="2"/>
    </font>
    <font>
      <vertAlign val="superscript"/>
      <sz val="11"/>
      <name val="Times New Roman"/>
      <family val="1"/>
    </font>
    <font>
      <sz val="11"/>
      <color theme="1"/>
      <name val="Calibri"/>
      <family val="2"/>
      <scheme val="minor"/>
    </font>
    <font>
      <sz val="11"/>
      <name val="Times New Roman"/>
      <family val="1"/>
    </font>
    <font>
      <i/>
      <sz val="11"/>
      <name val="Times New Roman"/>
      <family val="1"/>
    </font>
    <font>
      <sz val="12"/>
      <name val=".VnTime"/>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s>
  <cellStyleXfs count="39">
    <xf numFmtId="0" fontId="0" fillId="0" borderId="0"/>
    <xf numFmtId="165" fontId="15" fillId="0" borderId="0" applyFont="0" applyFill="0" applyBorder="0" applyAlignment="0" applyProtection="0"/>
    <xf numFmtId="164" fontId="10"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2" fillId="0" borderId="0"/>
    <xf numFmtId="0" fontId="10" fillId="0" borderId="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174" fontId="18" fillId="0" borderId="0" applyFont="0" applyFill="0" applyBorder="0" applyAlignment="0" applyProtection="0"/>
  </cellStyleXfs>
  <cellXfs count="97">
    <xf numFmtId="0" fontId="0" fillId="0" borderId="0" xfId="0"/>
    <xf numFmtId="0" fontId="1" fillId="2" borderId="0" xfId="0" applyFont="1" applyFill="1" applyAlignment="1">
      <alignment vertical="center" wrapText="1"/>
    </xf>
    <xf numFmtId="0" fontId="2" fillId="2" borderId="0" xfId="0" applyFont="1" applyFill="1" applyAlignment="1">
      <alignment horizontal="center" vertical="center" wrapText="1"/>
    </xf>
    <xf numFmtId="0" fontId="3" fillId="2" borderId="0" xfId="0" applyFont="1" applyFill="1" applyAlignment="1">
      <alignment vertical="center" wrapText="1"/>
    </xf>
    <xf numFmtId="0" fontId="2" fillId="0" borderId="0" xfId="0" applyFont="1" applyAlignment="1">
      <alignment vertical="center" wrapText="1"/>
    </xf>
    <xf numFmtId="0" fontId="2" fillId="2" borderId="0" xfId="0" applyFont="1" applyFill="1" applyAlignment="1">
      <alignment horizontal="left" vertical="center" wrapText="1"/>
    </xf>
    <xf numFmtId="0" fontId="2" fillId="3" borderId="0" xfId="0" applyFont="1" applyFill="1" applyAlignment="1">
      <alignment horizontal="right" vertical="center" wrapText="1"/>
    </xf>
    <xf numFmtId="166" fontId="2" fillId="2" borderId="0" xfId="1" applyNumberFormat="1" applyFont="1" applyFill="1" applyAlignment="1">
      <alignment horizontal="right" vertical="center" wrapText="1"/>
    </xf>
    <xf numFmtId="165" fontId="2" fillId="2" borderId="0" xfId="1" applyFont="1" applyFill="1" applyAlignment="1">
      <alignment horizontal="right" vertical="center" wrapText="1"/>
    </xf>
    <xf numFmtId="0" fontId="2" fillId="2" borderId="0" xfId="0" applyFont="1" applyFill="1" applyAlignment="1">
      <alignment vertical="center" wrapText="1"/>
    </xf>
    <xf numFmtId="0" fontId="6" fillId="2"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166" fontId="6" fillId="2" borderId="1" xfId="1" applyNumberFormat="1" applyFont="1" applyFill="1" applyBorder="1" applyAlignment="1">
      <alignment horizontal="center" vertical="center" wrapText="1"/>
    </xf>
    <xf numFmtId="165" fontId="6" fillId="2" borderId="1" xfId="1" applyFont="1" applyFill="1" applyBorder="1" applyAlignment="1">
      <alignment horizontal="center" vertical="center" wrapText="1"/>
    </xf>
    <xf numFmtId="0" fontId="6" fillId="2" borderId="2" xfId="0" applyFont="1" applyFill="1" applyBorder="1" applyAlignment="1">
      <alignment horizontal="left" vertical="center" wrapText="1"/>
    </xf>
    <xf numFmtId="0" fontId="2" fillId="2" borderId="2" xfId="0" applyFont="1" applyFill="1" applyBorder="1" applyAlignment="1">
      <alignment horizontal="center" vertical="center" wrapText="1"/>
    </xf>
    <xf numFmtId="0" fontId="2" fillId="3" borderId="2" xfId="0" applyFont="1" applyFill="1" applyBorder="1" applyAlignment="1">
      <alignment horizontal="right" vertical="center" wrapText="1"/>
    </xf>
    <xf numFmtId="166" fontId="2" fillId="2" borderId="2" xfId="1" applyNumberFormat="1" applyFont="1" applyFill="1" applyBorder="1" applyAlignment="1">
      <alignment horizontal="right" vertical="center" wrapText="1"/>
    </xf>
    <xf numFmtId="165" fontId="2" fillId="2" borderId="2" xfId="1" applyFont="1" applyFill="1" applyBorder="1" applyAlignment="1">
      <alignment horizontal="right" vertical="center" wrapText="1"/>
    </xf>
    <xf numFmtId="0" fontId="2" fillId="2" borderId="3" xfId="0" applyFont="1" applyFill="1" applyBorder="1" applyAlignment="1">
      <alignment horizontal="left" vertical="center" wrapText="1"/>
    </xf>
    <xf numFmtId="0" fontId="2" fillId="2" borderId="3" xfId="0" applyFont="1" applyFill="1" applyBorder="1" applyAlignment="1">
      <alignment horizontal="center" vertical="center" wrapText="1"/>
    </xf>
    <xf numFmtId="168" fontId="2" fillId="3" borderId="3" xfId="1" applyNumberFormat="1" applyFont="1" applyFill="1" applyBorder="1" applyAlignment="1">
      <alignment horizontal="right" vertical="center" wrapText="1"/>
    </xf>
    <xf numFmtId="166" fontId="2" fillId="2" borderId="3" xfId="1" applyNumberFormat="1" applyFont="1" applyFill="1" applyBorder="1" applyAlignment="1">
      <alignment horizontal="right" vertical="center" wrapText="1"/>
    </xf>
    <xf numFmtId="167" fontId="2" fillId="2" borderId="3" xfId="1" applyNumberFormat="1" applyFont="1" applyFill="1" applyBorder="1" applyAlignment="1">
      <alignment horizontal="right" vertical="center" wrapText="1"/>
    </xf>
    <xf numFmtId="169" fontId="2" fillId="2" borderId="3" xfId="0" applyNumberFormat="1" applyFont="1" applyFill="1" applyBorder="1" applyAlignment="1">
      <alignment horizontal="right" vertical="center" wrapText="1"/>
    </xf>
    <xf numFmtId="0" fontId="6" fillId="2" borderId="3" xfId="0" applyFont="1" applyFill="1" applyBorder="1" applyAlignment="1">
      <alignment horizontal="left" vertical="center" wrapText="1"/>
    </xf>
    <xf numFmtId="0" fontId="2" fillId="3" borderId="3" xfId="0" applyFont="1" applyFill="1" applyBorder="1" applyAlignment="1">
      <alignment horizontal="right" vertical="center" wrapText="1"/>
    </xf>
    <xf numFmtId="165" fontId="2" fillId="2" borderId="3" xfId="1" applyFont="1" applyFill="1" applyBorder="1" applyAlignment="1">
      <alignment horizontal="right" vertical="center" wrapText="1"/>
    </xf>
    <xf numFmtId="169" fontId="2" fillId="3" borderId="3" xfId="0" applyNumberFormat="1" applyFont="1" applyFill="1" applyBorder="1" applyAlignment="1">
      <alignment horizontal="right" vertical="center" wrapText="1"/>
    </xf>
    <xf numFmtId="0" fontId="7" fillId="2" borderId="3" xfId="0" applyFont="1" applyFill="1" applyBorder="1" applyAlignment="1">
      <alignment horizontal="left" vertical="center" wrapText="1"/>
    </xf>
    <xf numFmtId="3" fontId="2" fillId="3" borderId="3" xfId="19" applyNumberFormat="1" applyFont="1" applyFill="1" applyBorder="1" applyAlignment="1">
      <alignment horizontal="right" vertical="center" wrapText="1"/>
    </xf>
    <xf numFmtId="166" fontId="2" fillId="0" borderId="3" xfId="1" applyNumberFormat="1" applyFont="1" applyFill="1" applyBorder="1" applyAlignment="1">
      <alignment horizontal="right" wrapText="1"/>
    </xf>
    <xf numFmtId="166" fontId="2" fillId="0" borderId="3" xfId="1" applyNumberFormat="1" applyFont="1" applyFill="1" applyBorder="1" applyAlignment="1">
      <alignment horizontal="right" vertical="center" wrapText="1"/>
    </xf>
    <xf numFmtId="3" fontId="2" fillId="3" borderId="3" xfId="0" applyNumberFormat="1" applyFont="1" applyFill="1" applyBorder="1" applyAlignment="1">
      <alignment horizontal="right" vertical="center" wrapText="1"/>
    </xf>
    <xf numFmtId="0" fontId="2" fillId="0" borderId="3" xfId="0" applyFont="1" applyBorder="1" applyAlignment="1">
      <alignment horizontal="left" vertical="center" wrapText="1"/>
    </xf>
    <xf numFmtId="0" fontId="2" fillId="0" borderId="3" xfId="0" applyFont="1" applyBorder="1" applyAlignment="1">
      <alignment horizontal="center" vertical="center"/>
    </xf>
    <xf numFmtId="167" fontId="2" fillId="0" borderId="3" xfId="1" applyNumberFormat="1" applyFont="1" applyFill="1" applyBorder="1" applyAlignment="1">
      <alignment horizontal="right" vertical="center" wrapText="1"/>
    </xf>
    <xf numFmtId="3" fontId="2" fillId="3" borderId="3" xfId="17" applyNumberFormat="1" applyFont="1" applyFill="1" applyBorder="1" applyAlignment="1">
      <alignment horizontal="right" vertical="center" wrapText="1"/>
    </xf>
    <xf numFmtId="166" fontId="8" fillId="0" borderId="3" xfId="1" applyNumberFormat="1" applyFont="1" applyFill="1" applyBorder="1" applyAlignment="1">
      <alignment horizontal="right" vertical="center" wrapText="1"/>
    </xf>
    <xf numFmtId="167" fontId="8" fillId="0" borderId="3" xfId="1" applyNumberFormat="1" applyFont="1" applyFill="1" applyBorder="1" applyAlignment="1">
      <alignment horizontal="right" vertical="center" wrapText="1"/>
    </xf>
    <xf numFmtId="0" fontId="9" fillId="2" borderId="3" xfId="0" applyFont="1" applyFill="1" applyBorder="1" applyAlignment="1">
      <alignment horizontal="left" vertical="center" wrapText="1"/>
    </xf>
    <xf numFmtId="3" fontId="2" fillId="2" borderId="3" xfId="0" applyNumberFormat="1" applyFont="1" applyFill="1" applyBorder="1" applyAlignment="1">
      <alignment horizontal="left" vertical="center" wrapText="1"/>
    </xf>
    <xf numFmtId="1" fontId="2" fillId="3" borderId="3" xfId="3" applyNumberFormat="1" applyFont="1" applyFill="1" applyBorder="1" applyAlignment="1">
      <alignment horizontal="right" vertical="center" wrapText="1"/>
    </xf>
    <xf numFmtId="1" fontId="2" fillId="3" borderId="3" xfId="2" applyNumberFormat="1" applyFont="1" applyFill="1" applyBorder="1" applyAlignment="1">
      <alignment horizontal="right" vertical="center" wrapText="1"/>
    </xf>
    <xf numFmtId="0" fontId="2" fillId="0" borderId="3" xfId="0" applyFont="1" applyBorder="1" applyAlignment="1">
      <alignment horizontal="center" vertical="center" wrapText="1"/>
    </xf>
    <xf numFmtId="3" fontId="2" fillId="3" borderId="3" xfId="4" applyNumberFormat="1" applyFont="1" applyFill="1" applyBorder="1" applyAlignment="1">
      <alignment horizontal="right" vertical="center" wrapText="1"/>
    </xf>
    <xf numFmtId="3" fontId="9" fillId="3" borderId="3" xfId="0" applyNumberFormat="1" applyFont="1" applyFill="1" applyBorder="1" applyAlignment="1">
      <alignment horizontal="right" vertical="center" wrapText="1"/>
    </xf>
    <xf numFmtId="0" fontId="2" fillId="2" borderId="4" xfId="0" applyFont="1" applyFill="1" applyBorder="1" applyAlignment="1">
      <alignment horizontal="left" vertical="center" wrapText="1"/>
    </xf>
    <xf numFmtId="0" fontId="2" fillId="2" borderId="4" xfId="0" applyFont="1" applyFill="1" applyBorder="1" applyAlignment="1">
      <alignment horizontal="center" vertical="center" wrapText="1"/>
    </xf>
    <xf numFmtId="3" fontId="2" fillId="3" borderId="4" xfId="0" applyNumberFormat="1" applyFont="1" applyFill="1" applyBorder="1" applyAlignment="1">
      <alignment horizontal="right" vertical="center" wrapText="1"/>
    </xf>
    <xf numFmtId="4" fontId="2" fillId="0" borderId="0" xfId="0" applyNumberFormat="1" applyFont="1"/>
    <xf numFmtId="4" fontId="3" fillId="0" borderId="0" xfId="0" applyNumberFormat="1" applyFont="1"/>
    <xf numFmtId="4" fontId="2" fillId="2" borderId="0" xfId="0" applyNumberFormat="1" applyFont="1" applyFill="1" applyAlignment="1">
      <alignment vertical="center" wrapText="1"/>
    </xf>
    <xf numFmtId="3" fontId="2" fillId="0" borderId="0" xfId="0" applyNumberFormat="1" applyFont="1" applyAlignment="1">
      <alignment horizontal="right" vertical="center" wrapText="1"/>
    </xf>
    <xf numFmtId="169" fontId="2" fillId="2" borderId="0" xfId="0" applyNumberFormat="1" applyFont="1" applyFill="1" applyAlignment="1">
      <alignment vertical="center" wrapText="1"/>
    </xf>
    <xf numFmtId="3" fontId="2" fillId="0" borderId="0" xfId="16" applyNumberFormat="1" applyFont="1" applyAlignment="1">
      <alignment horizontal="right" vertical="center" wrapText="1"/>
    </xf>
    <xf numFmtId="3" fontId="2" fillId="0" borderId="0" xfId="0" applyNumberFormat="1" applyFont="1" applyAlignment="1">
      <alignment horizontal="right" vertical="center"/>
    </xf>
    <xf numFmtId="0" fontId="2" fillId="0" borderId="0" xfId="0" applyFont="1" applyAlignment="1">
      <alignment horizontal="right" vertical="center" wrapText="1"/>
    </xf>
    <xf numFmtId="170" fontId="2" fillId="0" borderId="0" xfId="0" applyNumberFormat="1" applyFont="1" applyAlignment="1">
      <alignment horizontal="right" vertical="center" wrapText="1"/>
    </xf>
    <xf numFmtId="169" fontId="2" fillId="0" borderId="0" xfId="0" applyNumberFormat="1" applyFont="1" applyAlignment="1">
      <alignment vertical="center" wrapText="1"/>
    </xf>
    <xf numFmtId="3" fontId="2" fillId="2" borderId="0" xfId="0" applyNumberFormat="1" applyFont="1" applyFill="1" applyAlignment="1">
      <alignment vertical="center" wrapText="1"/>
    </xf>
    <xf numFmtId="171" fontId="2" fillId="2" borderId="0" xfId="0" applyNumberFormat="1" applyFont="1" applyFill="1" applyAlignment="1">
      <alignment vertical="center" wrapText="1"/>
    </xf>
    <xf numFmtId="0" fontId="2" fillId="2" borderId="3" xfId="0" quotePrefix="1" applyFont="1" applyFill="1" applyBorder="1" applyAlignment="1">
      <alignment horizontal="left" vertical="center" wrapText="1"/>
    </xf>
    <xf numFmtId="0" fontId="2" fillId="0" borderId="3" xfId="0" quotePrefix="1" applyFont="1" applyBorder="1" applyAlignment="1">
      <alignment horizontal="left" vertical="center" wrapText="1"/>
    </xf>
    <xf numFmtId="166" fontId="16" fillId="2" borderId="3" xfId="1" applyNumberFormat="1" applyFont="1" applyFill="1" applyBorder="1" applyAlignment="1">
      <alignment horizontal="right" vertical="center" wrapText="1"/>
    </xf>
    <xf numFmtId="167" fontId="16" fillId="2" borderId="3" xfId="1" applyNumberFormat="1" applyFont="1" applyFill="1" applyBorder="1" applyAlignment="1">
      <alignment horizontal="right" vertical="center" wrapText="1"/>
    </xf>
    <xf numFmtId="165" fontId="16" fillId="2" borderId="3" xfId="1" applyFont="1" applyFill="1" applyBorder="1" applyAlignment="1">
      <alignment horizontal="right" vertical="center" wrapText="1"/>
    </xf>
    <xf numFmtId="0" fontId="16" fillId="3" borderId="2" xfId="0" applyFont="1" applyFill="1" applyBorder="1" applyAlignment="1">
      <alignment horizontal="right" vertical="center" wrapText="1"/>
    </xf>
    <xf numFmtId="168" fontId="16" fillId="3" borderId="3" xfId="1" applyNumberFormat="1" applyFont="1" applyFill="1" applyBorder="1" applyAlignment="1">
      <alignment horizontal="right" vertical="center" wrapText="1"/>
    </xf>
    <xf numFmtId="0" fontId="16" fillId="3" borderId="3" xfId="0" applyFont="1" applyFill="1" applyBorder="1" applyAlignment="1">
      <alignment horizontal="right" vertical="center" wrapText="1"/>
    </xf>
    <xf numFmtId="169" fontId="16" fillId="3" borderId="3" xfId="0" applyNumberFormat="1" applyFont="1" applyFill="1" applyBorder="1" applyAlignment="1">
      <alignment horizontal="right" vertical="center" wrapText="1"/>
    </xf>
    <xf numFmtId="3" fontId="16" fillId="3" borderId="3" xfId="19" applyNumberFormat="1" applyFont="1" applyFill="1" applyBorder="1" applyAlignment="1">
      <alignment horizontal="right" vertical="center" wrapText="1"/>
    </xf>
    <xf numFmtId="3" fontId="16" fillId="3" borderId="3" xfId="0" applyNumberFormat="1" applyFont="1" applyFill="1" applyBorder="1" applyAlignment="1">
      <alignment horizontal="right" vertical="center" wrapText="1"/>
    </xf>
    <xf numFmtId="3" fontId="16" fillId="3" borderId="3" xfId="17" applyNumberFormat="1" applyFont="1" applyFill="1" applyBorder="1" applyAlignment="1">
      <alignment horizontal="right" vertical="center" wrapText="1"/>
    </xf>
    <xf numFmtId="0" fontId="16" fillId="3" borderId="0" xfId="0" applyFont="1" applyFill="1" applyAlignment="1">
      <alignment horizontal="right" vertical="center" wrapText="1"/>
    </xf>
    <xf numFmtId="0" fontId="2" fillId="3" borderId="5" xfId="0" applyFont="1" applyFill="1" applyBorder="1" applyAlignment="1">
      <alignment horizontal="right" vertical="center" wrapText="1"/>
    </xf>
    <xf numFmtId="166" fontId="2" fillId="2" borderId="5" xfId="1" applyNumberFormat="1" applyFont="1" applyFill="1" applyBorder="1" applyAlignment="1">
      <alignment horizontal="right" vertical="center" wrapText="1"/>
    </xf>
    <xf numFmtId="165" fontId="2" fillId="2" borderId="5" xfId="1" applyFont="1" applyFill="1" applyBorder="1" applyAlignment="1">
      <alignment horizontal="right" vertical="center" wrapText="1"/>
    </xf>
    <xf numFmtId="0" fontId="16" fillId="2" borderId="5" xfId="0" applyFont="1" applyFill="1" applyBorder="1" applyAlignment="1">
      <alignment horizontal="left" vertical="center" wrapText="1"/>
    </xf>
    <xf numFmtId="3" fontId="17" fillId="0" borderId="3" xfId="0" applyNumberFormat="1" applyFont="1" applyBorder="1" applyAlignment="1">
      <alignment horizontal="right" vertical="center" wrapText="1"/>
    </xf>
    <xf numFmtId="3" fontId="16" fillId="3" borderId="4" xfId="0" applyNumberFormat="1" applyFont="1" applyFill="1" applyBorder="1" applyAlignment="1">
      <alignment horizontal="right" vertical="center" wrapText="1"/>
    </xf>
    <xf numFmtId="172" fontId="16" fillId="3" borderId="3" xfId="1" applyNumberFormat="1" applyFont="1" applyFill="1" applyBorder="1" applyAlignment="1">
      <alignment horizontal="right" vertical="center" wrapText="1"/>
    </xf>
    <xf numFmtId="173" fontId="16" fillId="3" borderId="3" xfId="0" applyNumberFormat="1" applyFont="1" applyFill="1" applyBorder="1" applyAlignment="1">
      <alignment horizontal="right" vertical="center" wrapText="1"/>
    </xf>
    <xf numFmtId="173" fontId="16" fillId="3" borderId="3" xfId="4" applyNumberFormat="1" applyFont="1" applyFill="1" applyBorder="1" applyAlignment="1">
      <alignment horizontal="right" vertical="center" wrapText="1"/>
    </xf>
    <xf numFmtId="167" fontId="2" fillId="2" borderId="5" xfId="1" applyNumberFormat="1" applyFont="1" applyFill="1" applyBorder="1" applyAlignment="1">
      <alignment horizontal="right" vertical="center" wrapText="1"/>
    </xf>
    <xf numFmtId="169" fontId="16" fillId="3" borderId="5" xfId="0" applyNumberFormat="1" applyFont="1" applyFill="1" applyBorder="1" applyAlignment="1">
      <alignment horizontal="right" vertical="center" wrapText="1"/>
    </xf>
    <xf numFmtId="167" fontId="2" fillId="2" borderId="4" xfId="1" applyNumberFormat="1" applyFont="1" applyFill="1" applyBorder="1" applyAlignment="1">
      <alignment horizontal="right" vertical="center" wrapText="1"/>
    </xf>
    <xf numFmtId="169" fontId="2" fillId="2" borderId="4" xfId="0" applyNumberFormat="1" applyFont="1" applyFill="1" applyBorder="1" applyAlignment="1">
      <alignment horizontal="right" vertical="center" wrapText="1"/>
    </xf>
    <xf numFmtId="167" fontId="2" fillId="3" borderId="3" xfId="1" applyNumberFormat="1" applyFont="1" applyFill="1" applyBorder="1" applyAlignment="1">
      <alignment horizontal="right" vertical="center" wrapText="1"/>
    </xf>
    <xf numFmtId="167" fontId="9" fillId="3" borderId="3" xfId="1" applyNumberFormat="1" applyFont="1" applyFill="1" applyBorder="1" applyAlignment="1">
      <alignment horizontal="right" vertical="center" wrapText="1"/>
    </xf>
    <xf numFmtId="172" fontId="16" fillId="3" borderId="3" xfId="3" applyNumberFormat="1" applyFont="1" applyFill="1" applyBorder="1" applyAlignment="1">
      <alignment horizontal="center" vertical="center" wrapText="1"/>
    </xf>
    <xf numFmtId="167" fontId="2" fillId="0" borderId="3" xfId="1" applyNumberFormat="1" applyFont="1" applyFill="1" applyBorder="1" applyAlignment="1">
      <alignment horizontal="right" wrapText="1"/>
    </xf>
    <xf numFmtId="172" fontId="16" fillId="3" borderId="3" xfId="2" applyNumberFormat="1" applyFont="1" applyFill="1" applyBorder="1" applyAlignment="1">
      <alignment horizontal="center" vertical="center" wrapText="1"/>
    </xf>
    <xf numFmtId="167" fontId="16" fillId="3" borderId="3" xfId="1" applyNumberFormat="1" applyFont="1" applyFill="1" applyBorder="1" applyAlignment="1">
      <alignment horizontal="right" vertical="center" wrapText="1"/>
    </xf>
    <xf numFmtId="175" fontId="8" fillId="0" borderId="3" xfId="1" applyNumberFormat="1" applyFont="1" applyFill="1" applyBorder="1" applyAlignment="1">
      <alignment horizontal="right" vertical="center" wrapText="1"/>
    </xf>
    <xf numFmtId="0" fontId="4" fillId="2" borderId="0" xfId="0" applyFont="1" applyFill="1" applyAlignment="1">
      <alignment horizontal="center" vertical="center" wrapText="1"/>
    </xf>
    <xf numFmtId="0" fontId="5" fillId="2" borderId="0" xfId="0" applyFont="1" applyFill="1" applyAlignment="1">
      <alignment horizontal="center" vertical="center" wrapText="1"/>
    </xf>
  </cellXfs>
  <cellStyles count="39">
    <cellStyle name="Comma" xfId="1" builtinId="3"/>
    <cellStyle name="Comma 11" xfId="38" xr:uid="{39AABC19-AB67-4DD9-AC7C-40BB8D985A58}"/>
    <cellStyle name="Comma 35" xfId="2" xr:uid="{00000000-0005-0000-0000-000001000000}"/>
    <cellStyle name="Comma 35 2" xfId="3" xr:uid="{00000000-0005-0000-0000-000002000000}"/>
    <cellStyle name="Comma 46 2" xfId="4" xr:uid="{00000000-0005-0000-0000-000003000000}"/>
    <cellStyle name="Normal" xfId="0" builtinId="0"/>
    <cellStyle name="Normal 102" xfId="5" xr:uid="{00000000-0005-0000-0000-000005000000}"/>
    <cellStyle name="Normal 104" xfId="6" xr:uid="{00000000-0005-0000-0000-000006000000}"/>
    <cellStyle name="Normal 107" xfId="7" xr:uid="{00000000-0005-0000-0000-000007000000}"/>
    <cellStyle name="Normal 111" xfId="8" xr:uid="{00000000-0005-0000-0000-000008000000}"/>
    <cellStyle name="Normal 115" xfId="9" xr:uid="{00000000-0005-0000-0000-000009000000}"/>
    <cellStyle name="Normal 119" xfId="10" xr:uid="{00000000-0005-0000-0000-00000A000000}"/>
    <cellStyle name="Normal 122" xfId="11" xr:uid="{00000000-0005-0000-0000-00000B000000}"/>
    <cellStyle name="Normal 126" xfId="12" xr:uid="{00000000-0005-0000-0000-00000C000000}"/>
    <cellStyle name="Normal 132" xfId="28" xr:uid="{00000000-0005-0000-0000-00000D000000}"/>
    <cellStyle name="Normal 134" xfId="21" xr:uid="{00000000-0005-0000-0000-00000E000000}"/>
    <cellStyle name="Normal 136" xfId="23" xr:uid="{00000000-0005-0000-0000-00000F000000}"/>
    <cellStyle name="Normal 137" xfId="13" xr:uid="{00000000-0005-0000-0000-000010000000}"/>
    <cellStyle name="Normal 139" xfId="29" xr:uid="{00000000-0005-0000-0000-000011000000}"/>
    <cellStyle name="Normal 140" xfId="14" xr:uid="{00000000-0005-0000-0000-000012000000}"/>
    <cellStyle name="Normal 141" xfId="22" xr:uid="{00000000-0005-0000-0000-000013000000}"/>
    <cellStyle name="Normal 142" xfId="15" xr:uid="{00000000-0005-0000-0000-000014000000}"/>
    <cellStyle name="Normal 143" xfId="24" xr:uid="{00000000-0005-0000-0000-000015000000}"/>
    <cellStyle name="Normal 145" xfId="25" xr:uid="{00000000-0005-0000-0000-000016000000}"/>
    <cellStyle name="Normal 146" xfId="35" xr:uid="{00000000-0005-0000-0000-000017000000}"/>
    <cellStyle name="Normal 147" xfId="30" xr:uid="{00000000-0005-0000-0000-000018000000}"/>
    <cellStyle name="Normal 148" xfId="34" xr:uid="{00000000-0005-0000-0000-000019000000}"/>
    <cellStyle name="Normal 149" xfId="32" xr:uid="{00000000-0005-0000-0000-00001A000000}"/>
    <cellStyle name="Normal 150" xfId="37" xr:uid="{00000000-0005-0000-0000-00001B000000}"/>
    <cellStyle name="Normal 151" xfId="26" xr:uid="{00000000-0005-0000-0000-00001C000000}"/>
    <cellStyle name="Normal 152" xfId="27" xr:uid="{00000000-0005-0000-0000-00001D000000}"/>
    <cellStyle name="Normal 153" xfId="36" xr:uid="{00000000-0005-0000-0000-00001E000000}"/>
    <cellStyle name="Normal 154" xfId="33" xr:uid="{00000000-0005-0000-0000-00001F000000}"/>
    <cellStyle name="Normal 155" xfId="31" xr:uid="{00000000-0005-0000-0000-000020000000}"/>
    <cellStyle name="Normal 58" xfId="16" xr:uid="{00000000-0005-0000-0000-000021000000}"/>
    <cellStyle name="Normal 58 2" xfId="17" xr:uid="{00000000-0005-0000-0000-000022000000}"/>
    <cellStyle name="Normal 93" xfId="18" xr:uid="{00000000-0005-0000-0000-000023000000}"/>
    <cellStyle name="Normal 94" xfId="19" xr:uid="{00000000-0005-0000-0000-000024000000}"/>
    <cellStyle name="Normal 94 2" xfId="20" xr:uid="{00000000-0005-0000-0000-00002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ColWidth="9"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WVU70"/>
  <sheetViews>
    <sheetView tabSelected="1" zoomScale="110" zoomScaleNormal="110" workbookViewId="0">
      <pane xSplit="1" ySplit="6" topLeftCell="B7" activePane="bottomRight" state="frozen"/>
      <selection pane="topRight" activeCell="B1" sqref="B1"/>
      <selection pane="bottomLeft" activeCell="A7" sqref="A7"/>
      <selection pane="bottomRight" activeCell="D43" sqref="D43"/>
    </sheetView>
  </sheetViews>
  <sheetFormatPr defaultColWidth="9" defaultRowHeight="15"/>
  <cols>
    <col min="1" max="1" width="29.28515625" style="5" customWidth="1"/>
    <col min="2" max="2" width="11" style="2" customWidth="1"/>
    <col min="3" max="3" width="9.28515625" style="6" hidden="1" customWidth="1"/>
    <col min="4" max="4" width="10.85546875" style="74" customWidth="1"/>
    <col min="5" max="5" width="9.7109375" style="7" customWidth="1"/>
    <col min="6" max="6" width="11.42578125" style="7" customWidth="1"/>
    <col min="7" max="7" width="8.42578125" style="7" customWidth="1"/>
    <col min="8" max="8" width="8.42578125" style="8" customWidth="1"/>
    <col min="9" max="9" width="9" style="8" customWidth="1"/>
    <col min="10" max="10" width="8.28515625" style="9" customWidth="1"/>
    <col min="11" max="11" width="7.42578125" style="9" hidden="1" customWidth="1"/>
    <col min="12" max="12" width="12" style="9" hidden="1" customWidth="1"/>
    <col min="13" max="13" width="9" style="9" hidden="1" customWidth="1"/>
    <col min="14" max="258" width="9" style="9"/>
    <col min="259" max="259" width="28.7109375" style="9" customWidth="1"/>
    <col min="260" max="260" width="9.140625" style="9" customWidth="1"/>
    <col min="261" max="261" width="8.5703125" style="9" customWidth="1"/>
    <col min="262" max="262" width="9" style="9" customWidth="1"/>
    <col min="263" max="263" width="9.140625" style="9" customWidth="1"/>
    <col min="264" max="265" width="10.28515625" style="9" customWidth="1"/>
    <col min="266" max="266" width="5.140625" style="9" customWidth="1"/>
    <col min="267" max="269" width="9" style="9" hidden="1" customWidth="1"/>
    <col min="270" max="514" width="9" style="9"/>
    <col min="515" max="515" width="28.7109375" style="9" customWidth="1"/>
    <col min="516" max="516" width="9.140625" style="9" customWidth="1"/>
    <col min="517" max="517" width="8.5703125" style="9" customWidth="1"/>
    <col min="518" max="518" width="9" style="9" customWidth="1"/>
    <col min="519" max="519" width="9.140625" style="9" customWidth="1"/>
    <col min="520" max="521" width="10.28515625" style="9" customWidth="1"/>
    <col min="522" max="522" width="5.140625" style="9" customWidth="1"/>
    <col min="523" max="525" width="9" style="9" hidden="1" customWidth="1"/>
    <col min="526" max="770" width="9" style="9"/>
    <col min="771" max="771" width="28.7109375" style="9" customWidth="1"/>
    <col min="772" max="772" width="9.140625" style="9" customWidth="1"/>
    <col min="773" max="773" width="8.5703125" style="9" customWidth="1"/>
    <col min="774" max="774" width="9" style="9" customWidth="1"/>
    <col min="775" max="775" width="9.140625" style="9" customWidth="1"/>
    <col min="776" max="777" width="10.28515625" style="9" customWidth="1"/>
    <col min="778" max="778" width="5.140625" style="9" customWidth="1"/>
    <col min="779" max="781" width="9" style="9" hidden="1" customWidth="1"/>
    <col min="782" max="1026" width="9" style="9"/>
    <col min="1027" max="1027" width="28.7109375" style="9" customWidth="1"/>
    <col min="1028" max="1028" width="9.140625" style="9" customWidth="1"/>
    <col min="1029" max="1029" width="8.5703125" style="9" customWidth="1"/>
    <col min="1030" max="1030" width="9" style="9" customWidth="1"/>
    <col min="1031" max="1031" width="9.140625" style="9" customWidth="1"/>
    <col min="1032" max="1033" width="10.28515625" style="9" customWidth="1"/>
    <col min="1034" max="1034" width="5.140625" style="9" customWidth="1"/>
    <col min="1035" max="1037" width="9" style="9" hidden="1" customWidth="1"/>
    <col min="1038" max="1282" width="9" style="9"/>
    <col min="1283" max="1283" width="28.7109375" style="9" customWidth="1"/>
    <col min="1284" max="1284" width="9.140625" style="9" customWidth="1"/>
    <col min="1285" max="1285" width="8.5703125" style="9" customWidth="1"/>
    <col min="1286" max="1286" width="9" style="9" customWidth="1"/>
    <col min="1287" max="1287" width="9.140625" style="9" customWidth="1"/>
    <col min="1288" max="1289" width="10.28515625" style="9" customWidth="1"/>
    <col min="1290" max="1290" width="5.140625" style="9" customWidth="1"/>
    <col min="1291" max="1293" width="9" style="9" hidden="1" customWidth="1"/>
    <col min="1294" max="1538" width="9" style="9"/>
    <col min="1539" max="1539" width="28.7109375" style="9" customWidth="1"/>
    <col min="1540" max="1540" width="9.140625" style="9" customWidth="1"/>
    <col min="1541" max="1541" width="8.5703125" style="9" customWidth="1"/>
    <col min="1542" max="1542" width="9" style="9" customWidth="1"/>
    <col min="1543" max="1543" width="9.140625" style="9" customWidth="1"/>
    <col min="1544" max="1545" width="10.28515625" style="9" customWidth="1"/>
    <col min="1546" max="1546" width="5.140625" style="9" customWidth="1"/>
    <col min="1547" max="1549" width="9" style="9" hidden="1" customWidth="1"/>
    <col min="1550" max="1794" width="9" style="9"/>
    <col min="1795" max="1795" width="28.7109375" style="9" customWidth="1"/>
    <col min="1796" max="1796" width="9.140625" style="9" customWidth="1"/>
    <col min="1797" max="1797" width="8.5703125" style="9" customWidth="1"/>
    <col min="1798" max="1798" width="9" style="9" customWidth="1"/>
    <col min="1799" max="1799" width="9.140625" style="9" customWidth="1"/>
    <col min="1800" max="1801" width="10.28515625" style="9" customWidth="1"/>
    <col min="1802" max="1802" width="5.140625" style="9" customWidth="1"/>
    <col min="1803" max="1805" width="9" style="9" hidden="1" customWidth="1"/>
    <col min="1806" max="2050" width="9" style="9"/>
    <col min="2051" max="2051" width="28.7109375" style="9" customWidth="1"/>
    <col min="2052" max="2052" width="9.140625" style="9" customWidth="1"/>
    <col min="2053" max="2053" width="8.5703125" style="9" customWidth="1"/>
    <col min="2054" max="2054" width="9" style="9" customWidth="1"/>
    <col min="2055" max="2055" width="9.140625" style="9" customWidth="1"/>
    <col min="2056" max="2057" width="10.28515625" style="9" customWidth="1"/>
    <col min="2058" max="2058" width="5.140625" style="9" customWidth="1"/>
    <col min="2059" max="2061" width="9" style="9" hidden="1" customWidth="1"/>
    <col min="2062" max="2306" width="9" style="9"/>
    <col min="2307" max="2307" width="28.7109375" style="9" customWidth="1"/>
    <col min="2308" max="2308" width="9.140625" style="9" customWidth="1"/>
    <col min="2309" max="2309" width="8.5703125" style="9" customWidth="1"/>
    <col min="2310" max="2310" width="9" style="9" customWidth="1"/>
    <col min="2311" max="2311" width="9.140625" style="9" customWidth="1"/>
    <col min="2312" max="2313" width="10.28515625" style="9" customWidth="1"/>
    <col min="2314" max="2314" width="5.140625" style="9" customWidth="1"/>
    <col min="2315" max="2317" width="9" style="9" hidden="1" customWidth="1"/>
    <col min="2318" max="2562" width="9" style="9"/>
    <col min="2563" max="2563" width="28.7109375" style="9" customWidth="1"/>
    <col min="2564" max="2564" width="9.140625" style="9" customWidth="1"/>
    <col min="2565" max="2565" width="8.5703125" style="9" customWidth="1"/>
    <col min="2566" max="2566" width="9" style="9" customWidth="1"/>
    <col min="2567" max="2567" width="9.140625" style="9" customWidth="1"/>
    <col min="2568" max="2569" width="10.28515625" style="9" customWidth="1"/>
    <col min="2570" max="2570" width="5.140625" style="9" customWidth="1"/>
    <col min="2571" max="2573" width="9" style="9" hidden="1" customWidth="1"/>
    <col min="2574" max="2818" width="9" style="9"/>
    <col min="2819" max="2819" width="28.7109375" style="9" customWidth="1"/>
    <col min="2820" max="2820" width="9.140625" style="9" customWidth="1"/>
    <col min="2821" max="2821" width="8.5703125" style="9" customWidth="1"/>
    <col min="2822" max="2822" width="9" style="9" customWidth="1"/>
    <col min="2823" max="2823" width="9.140625" style="9" customWidth="1"/>
    <col min="2824" max="2825" width="10.28515625" style="9" customWidth="1"/>
    <col min="2826" max="2826" width="5.140625" style="9" customWidth="1"/>
    <col min="2827" max="2829" width="9" style="9" hidden="1" customWidth="1"/>
    <col min="2830" max="3074" width="9" style="9"/>
    <col min="3075" max="3075" width="28.7109375" style="9" customWidth="1"/>
    <col min="3076" max="3076" width="9.140625" style="9" customWidth="1"/>
    <col min="3077" max="3077" width="8.5703125" style="9" customWidth="1"/>
    <col min="3078" max="3078" width="9" style="9" customWidth="1"/>
    <col min="3079" max="3079" width="9.140625" style="9" customWidth="1"/>
    <col min="3080" max="3081" width="10.28515625" style="9" customWidth="1"/>
    <col min="3082" max="3082" width="5.140625" style="9" customWidth="1"/>
    <col min="3083" max="3085" width="9" style="9" hidden="1" customWidth="1"/>
    <col min="3086" max="3330" width="9" style="9"/>
    <col min="3331" max="3331" width="28.7109375" style="9" customWidth="1"/>
    <col min="3332" max="3332" width="9.140625" style="9" customWidth="1"/>
    <col min="3333" max="3333" width="8.5703125" style="9" customWidth="1"/>
    <col min="3334" max="3334" width="9" style="9" customWidth="1"/>
    <col min="3335" max="3335" width="9.140625" style="9" customWidth="1"/>
    <col min="3336" max="3337" width="10.28515625" style="9" customWidth="1"/>
    <col min="3338" max="3338" width="5.140625" style="9" customWidth="1"/>
    <col min="3339" max="3341" width="9" style="9" hidden="1" customWidth="1"/>
    <col min="3342" max="3586" width="9" style="9"/>
    <col min="3587" max="3587" width="28.7109375" style="9" customWidth="1"/>
    <col min="3588" max="3588" width="9.140625" style="9" customWidth="1"/>
    <col min="3589" max="3589" width="8.5703125" style="9" customWidth="1"/>
    <col min="3590" max="3590" width="9" style="9" customWidth="1"/>
    <col min="3591" max="3591" width="9.140625" style="9" customWidth="1"/>
    <col min="3592" max="3593" width="10.28515625" style="9" customWidth="1"/>
    <col min="3594" max="3594" width="5.140625" style="9" customWidth="1"/>
    <col min="3595" max="3597" width="9" style="9" hidden="1" customWidth="1"/>
    <col min="3598" max="3842" width="9" style="9"/>
    <col min="3843" max="3843" width="28.7109375" style="9" customWidth="1"/>
    <col min="3844" max="3844" width="9.140625" style="9" customWidth="1"/>
    <col min="3845" max="3845" width="8.5703125" style="9" customWidth="1"/>
    <col min="3846" max="3846" width="9" style="9" customWidth="1"/>
    <col min="3847" max="3847" width="9.140625" style="9" customWidth="1"/>
    <col min="3848" max="3849" width="10.28515625" style="9" customWidth="1"/>
    <col min="3850" max="3850" width="5.140625" style="9" customWidth="1"/>
    <col min="3851" max="3853" width="9" style="9" hidden="1" customWidth="1"/>
    <col min="3854" max="4098" width="9" style="9"/>
    <col min="4099" max="4099" width="28.7109375" style="9" customWidth="1"/>
    <col min="4100" max="4100" width="9.140625" style="9" customWidth="1"/>
    <col min="4101" max="4101" width="8.5703125" style="9" customWidth="1"/>
    <col min="4102" max="4102" width="9" style="9" customWidth="1"/>
    <col min="4103" max="4103" width="9.140625" style="9" customWidth="1"/>
    <col min="4104" max="4105" width="10.28515625" style="9" customWidth="1"/>
    <col min="4106" max="4106" width="5.140625" style="9" customWidth="1"/>
    <col min="4107" max="4109" width="9" style="9" hidden="1" customWidth="1"/>
    <col min="4110" max="4354" width="9" style="9"/>
    <col min="4355" max="4355" width="28.7109375" style="9" customWidth="1"/>
    <col min="4356" max="4356" width="9.140625" style="9" customWidth="1"/>
    <col min="4357" max="4357" width="8.5703125" style="9" customWidth="1"/>
    <col min="4358" max="4358" width="9" style="9" customWidth="1"/>
    <col min="4359" max="4359" width="9.140625" style="9" customWidth="1"/>
    <col min="4360" max="4361" width="10.28515625" style="9" customWidth="1"/>
    <col min="4362" max="4362" width="5.140625" style="9" customWidth="1"/>
    <col min="4363" max="4365" width="9" style="9" hidden="1" customWidth="1"/>
    <col min="4366" max="4610" width="9" style="9"/>
    <col min="4611" max="4611" width="28.7109375" style="9" customWidth="1"/>
    <col min="4612" max="4612" width="9.140625" style="9" customWidth="1"/>
    <col min="4613" max="4613" width="8.5703125" style="9" customWidth="1"/>
    <col min="4614" max="4614" width="9" style="9" customWidth="1"/>
    <col min="4615" max="4615" width="9.140625" style="9" customWidth="1"/>
    <col min="4616" max="4617" width="10.28515625" style="9" customWidth="1"/>
    <col min="4618" max="4618" width="5.140625" style="9" customWidth="1"/>
    <col min="4619" max="4621" width="9" style="9" hidden="1" customWidth="1"/>
    <col min="4622" max="4866" width="9" style="9"/>
    <col min="4867" max="4867" width="28.7109375" style="9" customWidth="1"/>
    <col min="4868" max="4868" width="9.140625" style="9" customWidth="1"/>
    <col min="4869" max="4869" width="8.5703125" style="9" customWidth="1"/>
    <col min="4870" max="4870" width="9" style="9" customWidth="1"/>
    <col min="4871" max="4871" width="9.140625" style="9" customWidth="1"/>
    <col min="4872" max="4873" width="10.28515625" style="9" customWidth="1"/>
    <col min="4874" max="4874" width="5.140625" style="9" customWidth="1"/>
    <col min="4875" max="4877" width="9" style="9" hidden="1" customWidth="1"/>
    <col min="4878" max="5122" width="9" style="9"/>
    <col min="5123" max="5123" width="28.7109375" style="9" customWidth="1"/>
    <col min="5124" max="5124" width="9.140625" style="9" customWidth="1"/>
    <col min="5125" max="5125" width="8.5703125" style="9" customWidth="1"/>
    <col min="5126" max="5126" width="9" style="9" customWidth="1"/>
    <col min="5127" max="5127" width="9.140625" style="9" customWidth="1"/>
    <col min="5128" max="5129" width="10.28515625" style="9" customWidth="1"/>
    <col min="5130" max="5130" width="5.140625" style="9" customWidth="1"/>
    <col min="5131" max="5133" width="9" style="9" hidden="1" customWidth="1"/>
    <col min="5134" max="5378" width="9" style="9"/>
    <col min="5379" max="5379" width="28.7109375" style="9" customWidth="1"/>
    <col min="5380" max="5380" width="9.140625" style="9" customWidth="1"/>
    <col min="5381" max="5381" width="8.5703125" style="9" customWidth="1"/>
    <col min="5382" max="5382" width="9" style="9" customWidth="1"/>
    <col min="5383" max="5383" width="9.140625" style="9" customWidth="1"/>
    <col min="5384" max="5385" width="10.28515625" style="9" customWidth="1"/>
    <col min="5386" max="5386" width="5.140625" style="9" customWidth="1"/>
    <col min="5387" max="5389" width="9" style="9" hidden="1" customWidth="1"/>
    <col min="5390" max="5634" width="9" style="9"/>
    <col min="5635" max="5635" width="28.7109375" style="9" customWidth="1"/>
    <col min="5636" max="5636" width="9.140625" style="9" customWidth="1"/>
    <col min="5637" max="5637" width="8.5703125" style="9" customWidth="1"/>
    <col min="5638" max="5638" width="9" style="9" customWidth="1"/>
    <col min="5639" max="5639" width="9.140625" style="9" customWidth="1"/>
    <col min="5640" max="5641" width="10.28515625" style="9" customWidth="1"/>
    <col min="5642" max="5642" width="5.140625" style="9" customWidth="1"/>
    <col min="5643" max="5645" width="9" style="9" hidden="1" customWidth="1"/>
    <col min="5646" max="5890" width="9" style="9"/>
    <col min="5891" max="5891" width="28.7109375" style="9" customWidth="1"/>
    <col min="5892" max="5892" width="9.140625" style="9" customWidth="1"/>
    <col min="5893" max="5893" width="8.5703125" style="9" customWidth="1"/>
    <col min="5894" max="5894" width="9" style="9" customWidth="1"/>
    <col min="5895" max="5895" width="9.140625" style="9" customWidth="1"/>
    <col min="5896" max="5897" width="10.28515625" style="9" customWidth="1"/>
    <col min="5898" max="5898" width="5.140625" style="9" customWidth="1"/>
    <col min="5899" max="5901" width="9" style="9" hidden="1" customWidth="1"/>
    <col min="5902" max="6146" width="9" style="9"/>
    <col min="6147" max="6147" width="28.7109375" style="9" customWidth="1"/>
    <col min="6148" max="6148" width="9.140625" style="9" customWidth="1"/>
    <col min="6149" max="6149" width="8.5703125" style="9" customWidth="1"/>
    <col min="6150" max="6150" width="9" style="9" customWidth="1"/>
    <col min="6151" max="6151" width="9.140625" style="9" customWidth="1"/>
    <col min="6152" max="6153" width="10.28515625" style="9" customWidth="1"/>
    <col min="6154" max="6154" width="5.140625" style="9" customWidth="1"/>
    <col min="6155" max="6157" width="9" style="9" hidden="1" customWidth="1"/>
    <col min="6158" max="6402" width="9" style="9"/>
    <col min="6403" max="6403" width="28.7109375" style="9" customWidth="1"/>
    <col min="6404" max="6404" width="9.140625" style="9" customWidth="1"/>
    <col min="6405" max="6405" width="8.5703125" style="9" customWidth="1"/>
    <col min="6406" max="6406" width="9" style="9" customWidth="1"/>
    <col min="6407" max="6407" width="9.140625" style="9" customWidth="1"/>
    <col min="6408" max="6409" width="10.28515625" style="9" customWidth="1"/>
    <col min="6410" max="6410" width="5.140625" style="9" customWidth="1"/>
    <col min="6411" max="6413" width="9" style="9" hidden="1" customWidth="1"/>
    <col min="6414" max="6658" width="9" style="9"/>
    <col min="6659" max="6659" width="28.7109375" style="9" customWidth="1"/>
    <col min="6660" max="6660" width="9.140625" style="9" customWidth="1"/>
    <col min="6661" max="6661" width="8.5703125" style="9" customWidth="1"/>
    <col min="6662" max="6662" width="9" style="9" customWidth="1"/>
    <col min="6663" max="6663" width="9.140625" style="9" customWidth="1"/>
    <col min="6664" max="6665" width="10.28515625" style="9" customWidth="1"/>
    <col min="6666" max="6666" width="5.140625" style="9" customWidth="1"/>
    <col min="6667" max="6669" width="9" style="9" hidden="1" customWidth="1"/>
    <col min="6670" max="6914" width="9" style="9"/>
    <col min="6915" max="6915" width="28.7109375" style="9" customWidth="1"/>
    <col min="6916" max="6916" width="9.140625" style="9" customWidth="1"/>
    <col min="6917" max="6917" width="8.5703125" style="9" customWidth="1"/>
    <col min="6918" max="6918" width="9" style="9" customWidth="1"/>
    <col min="6919" max="6919" width="9.140625" style="9" customWidth="1"/>
    <col min="6920" max="6921" width="10.28515625" style="9" customWidth="1"/>
    <col min="6922" max="6922" width="5.140625" style="9" customWidth="1"/>
    <col min="6923" max="6925" width="9" style="9" hidden="1" customWidth="1"/>
    <col min="6926" max="7170" width="9" style="9"/>
    <col min="7171" max="7171" width="28.7109375" style="9" customWidth="1"/>
    <col min="7172" max="7172" width="9.140625" style="9" customWidth="1"/>
    <col min="7173" max="7173" width="8.5703125" style="9" customWidth="1"/>
    <col min="7174" max="7174" width="9" style="9" customWidth="1"/>
    <col min="7175" max="7175" width="9.140625" style="9" customWidth="1"/>
    <col min="7176" max="7177" width="10.28515625" style="9" customWidth="1"/>
    <col min="7178" max="7178" width="5.140625" style="9" customWidth="1"/>
    <col min="7179" max="7181" width="9" style="9" hidden="1" customWidth="1"/>
    <col min="7182" max="7426" width="9" style="9"/>
    <col min="7427" max="7427" width="28.7109375" style="9" customWidth="1"/>
    <col min="7428" max="7428" width="9.140625" style="9" customWidth="1"/>
    <col min="7429" max="7429" width="8.5703125" style="9" customWidth="1"/>
    <col min="7430" max="7430" width="9" style="9" customWidth="1"/>
    <col min="7431" max="7431" width="9.140625" style="9" customWidth="1"/>
    <col min="7432" max="7433" width="10.28515625" style="9" customWidth="1"/>
    <col min="7434" max="7434" width="5.140625" style="9" customWidth="1"/>
    <col min="7435" max="7437" width="9" style="9" hidden="1" customWidth="1"/>
    <col min="7438" max="7682" width="9" style="9"/>
    <col min="7683" max="7683" width="28.7109375" style="9" customWidth="1"/>
    <col min="7684" max="7684" width="9.140625" style="9" customWidth="1"/>
    <col min="7685" max="7685" width="8.5703125" style="9" customWidth="1"/>
    <col min="7686" max="7686" width="9" style="9" customWidth="1"/>
    <col min="7687" max="7687" width="9.140625" style="9" customWidth="1"/>
    <col min="7688" max="7689" width="10.28515625" style="9" customWidth="1"/>
    <col min="7690" max="7690" width="5.140625" style="9" customWidth="1"/>
    <col min="7691" max="7693" width="9" style="9" hidden="1" customWidth="1"/>
    <col min="7694" max="7938" width="9" style="9"/>
    <col min="7939" max="7939" width="28.7109375" style="9" customWidth="1"/>
    <col min="7940" max="7940" width="9.140625" style="9" customWidth="1"/>
    <col min="7941" max="7941" width="8.5703125" style="9" customWidth="1"/>
    <col min="7942" max="7942" width="9" style="9" customWidth="1"/>
    <col min="7943" max="7943" width="9.140625" style="9" customWidth="1"/>
    <col min="7944" max="7945" width="10.28515625" style="9" customWidth="1"/>
    <col min="7946" max="7946" width="5.140625" style="9" customWidth="1"/>
    <col min="7947" max="7949" width="9" style="9" hidden="1" customWidth="1"/>
    <col min="7950" max="8194" width="9" style="9"/>
    <col min="8195" max="8195" width="28.7109375" style="9" customWidth="1"/>
    <col min="8196" max="8196" width="9.140625" style="9" customWidth="1"/>
    <col min="8197" max="8197" width="8.5703125" style="9" customWidth="1"/>
    <col min="8198" max="8198" width="9" style="9" customWidth="1"/>
    <col min="8199" max="8199" width="9.140625" style="9" customWidth="1"/>
    <col min="8200" max="8201" width="10.28515625" style="9" customWidth="1"/>
    <col min="8202" max="8202" width="5.140625" style="9" customWidth="1"/>
    <col min="8203" max="8205" width="9" style="9" hidden="1" customWidth="1"/>
    <col min="8206" max="8450" width="9" style="9"/>
    <col min="8451" max="8451" width="28.7109375" style="9" customWidth="1"/>
    <col min="8452" max="8452" width="9.140625" style="9" customWidth="1"/>
    <col min="8453" max="8453" width="8.5703125" style="9" customWidth="1"/>
    <col min="8454" max="8454" width="9" style="9" customWidth="1"/>
    <col min="8455" max="8455" width="9.140625" style="9" customWidth="1"/>
    <col min="8456" max="8457" width="10.28515625" style="9" customWidth="1"/>
    <col min="8458" max="8458" width="5.140625" style="9" customWidth="1"/>
    <col min="8459" max="8461" width="9" style="9" hidden="1" customWidth="1"/>
    <col min="8462" max="8706" width="9" style="9"/>
    <col min="8707" max="8707" width="28.7109375" style="9" customWidth="1"/>
    <col min="8708" max="8708" width="9.140625" style="9" customWidth="1"/>
    <col min="8709" max="8709" width="8.5703125" style="9" customWidth="1"/>
    <col min="8710" max="8710" width="9" style="9" customWidth="1"/>
    <col min="8711" max="8711" width="9.140625" style="9" customWidth="1"/>
    <col min="8712" max="8713" width="10.28515625" style="9" customWidth="1"/>
    <col min="8714" max="8714" width="5.140625" style="9" customWidth="1"/>
    <col min="8715" max="8717" width="9" style="9" hidden="1" customWidth="1"/>
    <col min="8718" max="8962" width="9" style="9"/>
    <col min="8963" max="8963" width="28.7109375" style="9" customWidth="1"/>
    <col min="8964" max="8964" width="9.140625" style="9" customWidth="1"/>
    <col min="8965" max="8965" width="8.5703125" style="9" customWidth="1"/>
    <col min="8966" max="8966" width="9" style="9" customWidth="1"/>
    <col min="8967" max="8967" width="9.140625" style="9" customWidth="1"/>
    <col min="8968" max="8969" width="10.28515625" style="9" customWidth="1"/>
    <col min="8970" max="8970" width="5.140625" style="9" customWidth="1"/>
    <col min="8971" max="8973" width="9" style="9" hidden="1" customWidth="1"/>
    <col min="8974" max="9218" width="9" style="9"/>
    <col min="9219" max="9219" width="28.7109375" style="9" customWidth="1"/>
    <col min="9220" max="9220" width="9.140625" style="9" customWidth="1"/>
    <col min="9221" max="9221" width="8.5703125" style="9" customWidth="1"/>
    <col min="9222" max="9222" width="9" style="9" customWidth="1"/>
    <col min="9223" max="9223" width="9.140625" style="9" customWidth="1"/>
    <col min="9224" max="9225" width="10.28515625" style="9" customWidth="1"/>
    <col min="9226" max="9226" width="5.140625" style="9" customWidth="1"/>
    <col min="9227" max="9229" width="9" style="9" hidden="1" customWidth="1"/>
    <col min="9230" max="9474" width="9" style="9"/>
    <col min="9475" max="9475" width="28.7109375" style="9" customWidth="1"/>
    <col min="9476" max="9476" width="9.140625" style="9" customWidth="1"/>
    <col min="9477" max="9477" width="8.5703125" style="9" customWidth="1"/>
    <col min="9478" max="9478" width="9" style="9" customWidth="1"/>
    <col min="9479" max="9479" width="9.140625" style="9" customWidth="1"/>
    <col min="9480" max="9481" width="10.28515625" style="9" customWidth="1"/>
    <col min="9482" max="9482" width="5.140625" style="9" customWidth="1"/>
    <col min="9483" max="9485" width="9" style="9" hidden="1" customWidth="1"/>
    <col min="9486" max="9730" width="9" style="9"/>
    <col min="9731" max="9731" width="28.7109375" style="9" customWidth="1"/>
    <col min="9732" max="9732" width="9.140625" style="9" customWidth="1"/>
    <col min="9733" max="9733" width="8.5703125" style="9" customWidth="1"/>
    <col min="9734" max="9734" width="9" style="9" customWidth="1"/>
    <col min="9735" max="9735" width="9.140625" style="9" customWidth="1"/>
    <col min="9736" max="9737" width="10.28515625" style="9" customWidth="1"/>
    <col min="9738" max="9738" width="5.140625" style="9" customWidth="1"/>
    <col min="9739" max="9741" width="9" style="9" hidden="1" customWidth="1"/>
    <col min="9742" max="9986" width="9" style="9"/>
    <col min="9987" max="9987" width="28.7109375" style="9" customWidth="1"/>
    <col min="9988" max="9988" width="9.140625" style="9" customWidth="1"/>
    <col min="9989" max="9989" width="8.5703125" style="9" customWidth="1"/>
    <col min="9990" max="9990" width="9" style="9" customWidth="1"/>
    <col min="9991" max="9991" width="9.140625" style="9" customWidth="1"/>
    <col min="9992" max="9993" width="10.28515625" style="9" customWidth="1"/>
    <col min="9994" max="9994" width="5.140625" style="9" customWidth="1"/>
    <col min="9995" max="9997" width="9" style="9" hidden="1" customWidth="1"/>
    <col min="9998" max="10242" width="9" style="9"/>
    <col min="10243" max="10243" width="28.7109375" style="9" customWidth="1"/>
    <col min="10244" max="10244" width="9.140625" style="9" customWidth="1"/>
    <col min="10245" max="10245" width="8.5703125" style="9" customWidth="1"/>
    <col min="10246" max="10246" width="9" style="9" customWidth="1"/>
    <col min="10247" max="10247" width="9.140625" style="9" customWidth="1"/>
    <col min="10248" max="10249" width="10.28515625" style="9" customWidth="1"/>
    <col min="10250" max="10250" width="5.140625" style="9" customWidth="1"/>
    <col min="10251" max="10253" width="9" style="9" hidden="1" customWidth="1"/>
    <col min="10254" max="10498" width="9" style="9"/>
    <col min="10499" max="10499" width="28.7109375" style="9" customWidth="1"/>
    <col min="10500" max="10500" width="9.140625" style="9" customWidth="1"/>
    <col min="10501" max="10501" width="8.5703125" style="9" customWidth="1"/>
    <col min="10502" max="10502" width="9" style="9" customWidth="1"/>
    <col min="10503" max="10503" width="9.140625" style="9" customWidth="1"/>
    <col min="10504" max="10505" width="10.28515625" style="9" customWidth="1"/>
    <col min="10506" max="10506" width="5.140625" style="9" customWidth="1"/>
    <col min="10507" max="10509" width="9" style="9" hidden="1" customWidth="1"/>
    <col min="10510" max="10754" width="9" style="9"/>
    <col min="10755" max="10755" width="28.7109375" style="9" customWidth="1"/>
    <col min="10756" max="10756" width="9.140625" style="9" customWidth="1"/>
    <col min="10757" max="10757" width="8.5703125" style="9" customWidth="1"/>
    <col min="10758" max="10758" width="9" style="9" customWidth="1"/>
    <col min="10759" max="10759" width="9.140625" style="9" customWidth="1"/>
    <col min="10760" max="10761" width="10.28515625" style="9" customWidth="1"/>
    <col min="10762" max="10762" width="5.140625" style="9" customWidth="1"/>
    <col min="10763" max="10765" width="9" style="9" hidden="1" customWidth="1"/>
    <col min="10766" max="11010" width="9" style="9"/>
    <col min="11011" max="11011" width="28.7109375" style="9" customWidth="1"/>
    <col min="11012" max="11012" width="9.140625" style="9" customWidth="1"/>
    <col min="11013" max="11013" width="8.5703125" style="9" customWidth="1"/>
    <col min="11014" max="11014" width="9" style="9" customWidth="1"/>
    <col min="11015" max="11015" width="9.140625" style="9" customWidth="1"/>
    <col min="11016" max="11017" width="10.28515625" style="9" customWidth="1"/>
    <col min="11018" max="11018" width="5.140625" style="9" customWidth="1"/>
    <col min="11019" max="11021" width="9" style="9" hidden="1" customWidth="1"/>
    <col min="11022" max="11266" width="9" style="9"/>
    <col min="11267" max="11267" width="28.7109375" style="9" customWidth="1"/>
    <col min="11268" max="11268" width="9.140625" style="9" customWidth="1"/>
    <col min="11269" max="11269" width="8.5703125" style="9" customWidth="1"/>
    <col min="11270" max="11270" width="9" style="9" customWidth="1"/>
    <col min="11271" max="11271" width="9.140625" style="9" customWidth="1"/>
    <col min="11272" max="11273" width="10.28515625" style="9" customWidth="1"/>
    <col min="11274" max="11274" width="5.140625" style="9" customWidth="1"/>
    <col min="11275" max="11277" width="9" style="9" hidden="1" customWidth="1"/>
    <col min="11278" max="11522" width="9" style="9"/>
    <col min="11523" max="11523" width="28.7109375" style="9" customWidth="1"/>
    <col min="11524" max="11524" width="9.140625" style="9" customWidth="1"/>
    <col min="11525" max="11525" width="8.5703125" style="9" customWidth="1"/>
    <col min="11526" max="11526" width="9" style="9" customWidth="1"/>
    <col min="11527" max="11527" width="9.140625" style="9" customWidth="1"/>
    <col min="11528" max="11529" width="10.28515625" style="9" customWidth="1"/>
    <col min="11530" max="11530" width="5.140625" style="9" customWidth="1"/>
    <col min="11531" max="11533" width="9" style="9" hidden="1" customWidth="1"/>
    <col min="11534" max="11778" width="9" style="9"/>
    <col min="11779" max="11779" width="28.7109375" style="9" customWidth="1"/>
    <col min="11780" max="11780" width="9.140625" style="9" customWidth="1"/>
    <col min="11781" max="11781" width="8.5703125" style="9" customWidth="1"/>
    <col min="11782" max="11782" width="9" style="9" customWidth="1"/>
    <col min="11783" max="11783" width="9.140625" style="9" customWidth="1"/>
    <col min="11784" max="11785" width="10.28515625" style="9" customWidth="1"/>
    <col min="11786" max="11786" width="5.140625" style="9" customWidth="1"/>
    <col min="11787" max="11789" width="9" style="9" hidden="1" customWidth="1"/>
    <col min="11790" max="12034" width="9" style="9"/>
    <col min="12035" max="12035" width="28.7109375" style="9" customWidth="1"/>
    <col min="12036" max="12036" width="9.140625" style="9" customWidth="1"/>
    <col min="12037" max="12037" width="8.5703125" style="9" customWidth="1"/>
    <col min="12038" max="12038" width="9" style="9" customWidth="1"/>
    <col min="12039" max="12039" width="9.140625" style="9" customWidth="1"/>
    <col min="12040" max="12041" width="10.28515625" style="9" customWidth="1"/>
    <col min="12042" max="12042" width="5.140625" style="9" customWidth="1"/>
    <col min="12043" max="12045" width="9" style="9" hidden="1" customWidth="1"/>
    <col min="12046" max="12290" width="9" style="9"/>
    <col min="12291" max="12291" width="28.7109375" style="9" customWidth="1"/>
    <col min="12292" max="12292" width="9.140625" style="9" customWidth="1"/>
    <col min="12293" max="12293" width="8.5703125" style="9" customWidth="1"/>
    <col min="12294" max="12294" width="9" style="9" customWidth="1"/>
    <col min="12295" max="12295" width="9.140625" style="9" customWidth="1"/>
    <col min="12296" max="12297" width="10.28515625" style="9" customWidth="1"/>
    <col min="12298" max="12298" width="5.140625" style="9" customWidth="1"/>
    <col min="12299" max="12301" width="9" style="9" hidden="1" customWidth="1"/>
    <col min="12302" max="12546" width="9" style="9"/>
    <col min="12547" max="12547" width="28.7109375" style="9" customWidth="1"/>
    <col min="12548" max="12548" width="9.140625" style="9" customWidth="1"/>
    <col min="12549" max="12549" width="8.5703125" style="9" customWidth="1"/>
    <col min="12550" max="12550" width="9" style="9" customWidth="1"/>
    <col min="12551" max="12551" width="9.140625" style="9" customWidth="1"/>
    <col min="12552" max="12553" width="10.28515625" style="9" customWidth="1"/>
    <col min="12554" max="12554" width="5.140625" style="9" customWidth="1"/>
    <col min="12555" max="12557" width="9" style="9" hidden="1" customWidth="1"/>
    <col min="12558" max="12802" width="9" style="9"/>
    <col min="12803" max="12803" width="28.7109375" style="9" customWidth="1"/>
    <col min="12804" max="12804" width="9.140625" style="9" customWidth="1"/>
    <col min="12805" max="12805" width="8.5703125" style="9" customWidth="1"/>
    <col min="12806" max="12806" width="9" style="9" customWidth="1"/>
    <col min="12807" max="12807" width="9.140625" style="9" customWidth="1"/>
    <col min="12808" max="12809" width="10.28515625" style="9" customWidth="1"/>
    <col min="12810" max="12810" width="5.140625" style="9" customWidth="1"/>
    <col min="12811" max="12813" width="9" style="9" hidden="1" customWidth="1"/>
    <col min="12814" max="13058" width="9" style="9"/>
    <col min="13059" max="13059" width="28.7109375" style="9" customWidth="1"/>
    <col min="13060" max="13060" width="9.140625" style="9" customWidth="1"/>
    <col min="13061" max="13061" width="8.5703125" style="9" customWidth="1"/>
    <col min="13062" max="13062" width="9" style="9" customWidth="1"/>
    <col min="13063" max="13063" width="9.140625" style="9" customWidth="1"/>
    <col min="13064" max="13065" width="10.28515625" style="9" customWidth="1"/>
    <col min="13066" max="13066" width="5.140625" style="9" customWidth="1"/>
    <col min="13067" max="13069" width="9" style="9" hidden="1" customWidth="1"/>
    <col min="13070" max="13314" width="9" style="9"/>
    <col min="13315" max="13315" width="28.7109375" style="9" customWidth="1"/>
    <col min="13316" max="13316" width="9.140625" style="9" customWidth="1"/>
    <col min="13317" max="13317" width="8.5703125" style="9" customWidth="1"/>
    <col min="13318" max="13318" width="9" style="9" customWidth="1"/>
    <col min="13319" max="13319" width="9.140625" style="9" customWidth="1"/>
    <col min="13320" max="13321" width="10.28515625" style="9" customWidth="1"/>
    <col min="13322" max="13322" width="5.140625" style="9" customWidth="1"/>
    <col min="13323" max="13325" width="9" style="9" hidden="1" customWidth="1"/>
    <col min="13326" max="13570" width="9" style="9"/>
    <col min="13571" max="13571" width="28.7109375" style="9" customWidth="1"/>
    <col min="13572" max="13572" width="9.140625" style="9" customWidth="1"/>
    <col min="13573" max="13573" width="8.5703125" style="9" customWidth="1"/>
    <col min="13574" max="13574" width="9" style="9" customWidth="1"/>
    <col min="13575" max="13575" width="9.140625" style="9" customWidth="1"/>
    <col min="13576" max="13577" width="10.28515625" style="9" customWidth="1"/>
    <col min="13578" max="13578" width="5.140625" style="9" customWidth="1"/>
    <col min="13579" max="13581" width="9" style="9" hidden="1" customWidth="1"/>
    <col min="13582" max="13826" width="9" style="9"/>
    <col min="13827" max="13827" width="28.7109375" style="9" customWidth="1"/>
    <col min="13828" max="13828" width="9.140625" style="9" customWidth="1"/>
    <col min="13829" max="13829" width="8.5703125" style="9" customWidth="1"/>
    <col min="13830" max="13830" width="9" style="9" customWidth="1"/>
    <col min="13831" max="13831" width="9.140625" style="9" customWidth="1"/>
    <col min="13832" max="13833" width="10.28515625" style="9" customWidth="1"/>
    <col min="13834" max="13834" width="5.140625" style="9" customWidth="1"/>
    <col min="13835" max="13837" width="9" style="9" hidden="1" customWidth="1"/>
    <col min="13838" max="14082" width="9" style="9"/>
    <col min="14083" max="14083" width="28.7109375" style="9" customWidth="1"/>
    <col min="14084" max="14084" width="9.140625" style="9" customWidth="1"/>
    <col min="14085" max="14085" width="8.5703125" style="9" customWidth="1"/>
    <col min="14086" max="14086" width="9" style="9" customWidth="1"/>
    <col min="14087" max="14087" width="9.140625" style="9" customWidth="1"/>
    <col min="14088" max="14089" width="10.28515625" style="9" customWidth="1"/>
    <col min="14090" max="14090" width="5.140625" style="9" customWidth="1"/>
    <col min="14091" max="14093" width="9" style="9" hidden="1" customWidth="1"/>
    <col min="14094" max="14338" width="9" style="9"/>
    <col min="14339" max="14339" width="28.7109375" style="9" customWidth="1"/>
    <col min="14340" max="14340" width="9.140625" style="9" customWidth="1"/>
    <col min="14341" max="14341" width="8.5703125" style="9" customWidth="1"/>
    <col min="14342" max="14342" width="9" style="9" customWidth="1"/>
    <col min="14343" max="14343" width="9.140625" style="9" customWidth="1"/>
    <col min="14344" max="14345" width="10.28515625" style="9" customWidth="1"/>
    <col min="14346" max="14346" width="5.140625" style="9" customWidth="1"/>
    <col min="14347" max="14349" width="9" style="9" hidden="1" customWidth="1"/>
    <col min="14350" max="14594" width="9" style="9"/>
    <col min="14595" max="14595" width="28.7109375" style="9" customWidth="1"/>
    <col min="14596" max="14596" width="9.140625" style="9" customWidth="1"/>
    <col min="14597" max="14597" width="8.5703125" style="9" customWidth="1"/>
    <col min="14598" max="14598" width="9" style="9" customWidth="1"/>
    <col min="14599" max="14599" width="9.140625" style="9" customWidth="1"/>
    <col min="14600" max="14601" width="10.28515625" style="9" customWidth="1"/>
    <col min="14602" max="14602" width="5.140625" style="9" customWidth="1"/>
    <col min="14603" max="14605" width="9" style="9" hidden="1" customWidth="1"/>
    <col min="14606" max="14850" width="9" style="9"/>
    <col min="14851" max="14851" width="28.7109375" style="9" customWidth="1"/>
    <col min="14852" max="14852" width="9.140625" style="9" customWidth="1"/>
    <col min="14853" max="14853" width="8.5703125" style="9" customWidth="1"/>
    <col min="14854" max="14854" width="9" style="9" customWidth="1"/>
    <col min="14855" max="14855" width="9.140625" style="9" customWidth="1"/>
    <col min="14856" max="14857" width="10.28515625" style="9" customWidth="1"/>
    <col min="14858" max="14858" width="5.140625" style="9" customWidth="1"/>
    <col min="14859" max="14861" width="9" style="9" hidden="1" customWidth="1"/>
    <col min="14862" max="15106" width="9" style="9"/>
    <col min="15107" max="15107" width="28.7109375" style="9" customWidth="1"/>
    <col min="15108" max="15108" width="9.140625" style="9" customWidth="1"/>
    <col min="15109" max="15109" width="8.5703125" style="9" customWidth="1"/>
    <col min="15110" max="15110" width="9" style="9" customWidth="1"/>
    <col min="15111" max="15111" width="9.140625" style="9" customWidth="1"/>
    <col min="15112" max="15113" width="10.28515625" style="9" customWidth="1"/>
    <col min="15114" max="15114" width="5.140625" style="9" customWidth="1"/>
    <col min="15115" max="15117" width="9" style="9" hidden="1" customWidth="1"/>
    <col min="15118" max="15362" width="9" style="9"/>
    <col min="15363" max="15363" width="28.7109375" style="9" customWidth="1"/>
    <col min="15364" max="15364" width="9.140625" style="9" customWidth="1"/>
    <col min="15365" max="15365" width="8.5703125" style="9" customWidth="1"/>
    <col min="15366" max="15366" width="9" style="9" customWidth="1"/>
    <col min="15367" max="15367" width="9.140625" style="9" customWidth="1"/>
    <col min="15368" max="15369" width="10.28515625" style="9" customWidth="1"/>
    <col min="15370" max="15370" width="5.140625" style="9" customWidth="1"/>
    <col min="15371" max="15373" width="9" style="9" hidden="1" customWidth="1"/>
    <col min="15374" max="15618" width="9" style="9"/>
    <col min="15619" max="15619" width="28.7109375" style="9" customWidth="1"/>
    <col min="15620" max="15620" width="9.140625" style="9" customWidth="1"/>
    <col min="15621" max="15621" width="8.5703125" style="9" customWidth="1"/>
    <col min="15622" max="15622" width="9" style="9" customWidth="1"/>
    <col min="15623" max="15623" width="9.140625" style="9" customWidth="1"/>
    <col min="15624" max="15625" width="10.28515625" style="9" customWidth="1"/>
    <col min="15626" max="15626" width="5.140625" style="9" customWidth="1"/>
    <col min="15627" max="15629" width="9" style="9" hidden="1" customWidth="1"/>
    <col min="15630" max="15874" width="9" style="9"/>
    <col min="15875" max="15875" width="28.7109375" style="9" customWidth="1"/>
    <col min="15876" max="15876" width="9.140625" style="9" customWidth="1"/>
    <col min="15877" max="15877" width="8.5703125" style="9" customWidth="1"/>
    <col min="15878" max="15878" width="9" style="9" customWidth="1"/>
    <col min="15879" max="15879" width="9.140625" style="9" customWidth="1"/>
    <col min="15880" max="15881" width="10.28515625" style="9" customWidth="1"/>
    <col min="15882" max="15882" width="5.140625" style="9" customWidth="1"/>
    <col min="15883" max="15885" width="9" style="9" hidden="1" customWidth="1"/>
    <col min="15886" max="16130" width="9" style="9"/>
    <col min="16131" max="16131" width="28.7109375" style="9" customWidth="1"/>
    <col min="16132" max="16132" width="9.140625" style="9" customWidth="1"/>
    <col min="16133" max="16133" width="8.5703125" style="9" customWidth="1"/>
    <col min="16134" max="16134" width="9" style="9" customWidth="1"/>
    <col min="16135" max="16135" width="9.140625" style="9" customWidth="1"/>
    <col min="16136" max="16137" width="10.28515625" style="9" customWidth="1"/>
    <col min="16138" max="16138" width="5.140625" style="9" customWidth="1"/>
    <col min="16139" max="16141" width="9" style="9" hidden="1" customWidth="1"/>
    <col min="16142" max="16384" width="9" style="9"/>
  </cols>
  <sheetData>
    <row r="2" spans="1:13" ht="18" customHeight="1">
      <c r="A2" s="95" t="s">
        <v>0</v>
      </c>
      <c r="B2" s="95"/>
      <c r="C2" s="95"/>
      <c r="D2" s="95"/>
      <c r="E2" s="95"/>
      <c r="F2" s="95"/>
      <c r="G2" s="95"/>
      <c r="H2" s="95"/>
      <c r="I2" s="95"/>
    </row>
    <row r="3" spans="1:13" s="1" customFormat="1" ht="26.25" customHeight="1">
      <c r="A3" s="95" t="s">
        <v>81</v>
      </c>
      <c r="B3" s="95"/>
      <c r="C3" s="95"/>
      <c r="D3" s="95"/>
      <c r="E3" s="95"/>
      <c r="F3" s="95"/>
      <c r="G3" s="95"/>
      <c r="H3" s="95"/>
      <c r="I3" s="95"/>
    </row>
    <row r="4" spans="1:13" s="1" customFormat="1" ht="37.5" customHeight="1">
      <c r="A4" s="96" t="s">
        <v>82</v>
      </c>
      <c r="B4" s="96"/>
      <c r="C4" s="96"/>
      <c r="D4" s="96"/>
      <c r="E4" s="96"/>
      <c r="F4" s="96"/>
      <c r="G4" s="96"/>
      <c r="H4" s="96"/>
      <c r="I4" s="96"/>
    </row>
    <row r="6" spans="1:13" s="2" customFormat="1" ht="88.5" customHeight="1">
      <c r="A6" s="10" t="s">
        <v>1</v>
      </c>
      <c r="B6" s="10" t="s">
        <v>2</v>
      </c>
      <c r="C6" s="11" t="s">
        <v>3</v>
      </c>
      <c r="D6" s="11" t="s">
        <v>78</v>
      </c>
      <c r="E6" s="12" t="s">
        <v>83</v>
      </c>
      <c r="F6" s="12" t="s">
        <v>84</v>
      </c>
      <c r="G6" s="13" t="s">
        <v>79</v>
      </c>
      <c r="H6" s="13" t="s">
        <v>86</v>
      </c>
      <c r="I6" s="10" t="s">
        <v>85</v>
      </c>
    </row>
    <row r="7" spans="1:13">
      <c r="A7" s="14" t="s">
        <v>4</v>
      </c>
      <c r="B7" s="15"/>
      <c r="C7" s="16"/>
      <c r="D7" s="67"/>
      <c r="E7" s="17"/>
      <c r="F7" s="17"/>
      <c r="G7" s="17"/>
      <c r="H7" s="18"/>
      <c r="I7" s="18"/>
    </row>
    <row r="8" spans="1:13" hidden="1">
      <c r="A8" s="78"/>
      <c r="B8" s="20"/>
      <c r="C8" s="75"/>
      <c r="D8" s="85"/>
      <c r="E8" s="76"/>
      <c r="F8" s="76"/>
      <c r="G8" s="76"/>
      <c r="H8" s="77"/>
      <c r="I8" s="84"/>
    </row>
    <row r="9" spans="1:13" s="3" customFormat="1">
      <c r="A9" s="19" t="s">
        <v>87</v>
      </c>
      <c r="B9" s="20" t="s">
        <v>5</v>
      </c>
      <c r="C9" s="21">
        <v>73856.350000000006</v>
      </c>
      <c r="D9" s="68">
        <v>95268.74</v>
      </c>
      <c r="E9" s="22">
        <v>45512.1</v>
      </c>
      <c r="F9" s="22"/>
      <c r="G9" s="22"/>
      <c r="H9" s="23"/>
      <c r="I9" s="24"/>
    </row>
    <row r="10" spans="1:13">
      <c r="A10" s="25" t="s">
        <v>6</v>
      </c>
      <c r="B10" s="20"/>
      <c r="C10" s="26"/>
      <c r="D10" s="69"/>
      <c r="E10" s="22"/>
      <c r="F10" s="22"/>
      <c r="G10" s="22"/>
      <c r="H10" s="23"/>
      <c r="I10" s="24"/>
      <c r="L10" s="50"/>
    </row>
    <row r="11" spans="1:13" s="3" customFormat="1">
      <c r="A11" s="19" t="s">
        <v>7</v>
      </c>
      <c r="B11" s="20" t="s">
        <v>8</v>
      </c>
      <c r="C11" s="21">
        <v>265000</v>
      </c>
      <c r="D11" s="68">
        <v>267400</v>
      </c>
      <c r="E11" s="22">
        <v>29100</v>
      </c>
      <c r="F11" s="22"/>
      <c r="G11" s="22"/>
      <c r="H11" s="23"/>
      <c r="I11" s="24"/>
      <c r="L11" s="51"/>
    </row>
    <row r="12" spans="1:13" s="3" customFormat="1">
      <c r="A12" s="19" t="s">
        <v>80</v>
      </c>
      <c r="B12" s="20" t="s">
        <v>8</v>
      </c>
      <c r="C12" s="21">
        <v>10831.6</v>
      </c>
      <c r="D12" s="68">
        <v>17547</v>
      </c>
      <c r="E12" s="22">
        <v>565.20000000000005</v>
      </c>
      <c r="F12" s="22"/>
      <c r="G12" s="22"/>
      <c r="H12" s="9"/>
      <c r="I12" s="24"/>
      <c r="L12" s="51"/>
    </row>
    <row r="13" spans="1:13">
      <c r="A13" s="25" t="s">
        <v>9</v>
      </c>
      <c r="B13" s="20"/>
      <c r="C13" s="26"/>
      <c r="D13" s="69"/>
      <c r="E13" s="22"/>
      <c r="F13" s="22"/>
      <c r="G13" s="22"/>
      <c r="H13" s="27"/>
      <c r="I13" s="24"/>
      <c r="L13" s="52"/>
    </row>
    <row r="14" spans="1:13" ht="30">
      <c r="A14" s="19" t="s">
        <v>10</v>
      </c>
      <c r="B14" s="20" t="s">
        <v>11</v>
      </c>
      <c r="C14" s="28">
        <v>112</v>
      </c>
      <c r="D14" s="70"/>
      <c r="E14" s="27"/>
      <c r="F14" s="27"/>
      <c r="G14" s="23">
        <v>100.89</v>
      </c>
      <c r="H14" s="23">
        <v>110</v>
      </c>
      <c r="I14" s="24"/>
    </row>
    <row r="15" spans="1:13">
      <c r="A15" s="29" t="s">
        <v>12</v>
      </c>
      <c r="B15" s="20"/>
      <c r="C15" s="26"/>
      <c r="D15" s="69"/>
      <c r="E15" s="27"/>
      <c r="F15" s="27"/>
      <c r="G15" s="27"/>
      <c r="H15" s="27"/>
      <c r="I15" s="24"/>
    </row>
    <row r="16" spans="1:13">
      <c r="A16" s="62" t="s">
        <v>13</v>
      </c>
      <c r="B16" s="20" t="s">
        <v>8</v>
      </c>
      <c r="C16" s="30">
        <v>12000</v>
      </c>
      <c r="D16" s="71">
        <v>12000</v>
      </c>
      <c r="E16" s="22">
        <v>1010</v>
      </c>
      <c r="F16" s="22">
        <v>2069</v>
      </c>
      <c r="G16" s="23">
        <v>95.372993389990555</v>
      </c>
      <c r="H16" s="23">
        <v>114.30939226519337</v>
      </c>
      <c r="I16" s="24">
        <f t="shared" ref="I16:I35" si="0">F16/D16*100</f>
        <v>17.241666666666667</v>
      </c>
      <c r="K16" s="53">
        <v>985</v>
      </c>
      <c r="L16" s="54" t="e">
        <f>#REF!*100/K16</f>
        <v>#REF!</v>
      </c>
      <c r="M16" s="54" t="e">
        <f>#REF!-L16</f>
        <v>#REF!</v>
      </c>
    </row>
    <row r="17" spans="1:13">
      <c r="A17" s="19" t="s">
        <v>14</v>
      </c>
      <c r="B17" s="20" t="s">
        <v>8</v>
      </c>
      <c r="C17" s="30">
        <v>12000</v>
      </c>
      <c r="D17" s="71">
        <v>11500</v>
      </c>
      <c r="E17" s="31">
        <v>742</v>
      </c>
      <c r="F17" s="31">
        <v>1809</v>
      </c>
      <c r="G17" s="91">
        <v>69.540768509840674</v>
      </c>
      <c r="H17" s="23">
        <v>103.37142857142858</v>
      </c>
      <c r="I17" s="24">
        <f t="shared" si="0"/>
        <v>15.730434782608697</v>
      </c>
      <c r="K17" s="53">
        <v>1217</v>
      </c>
      <c r="L17" s="54" t="e">
        <f>#REF!*100/K17</f>
        <v>#REF!</v>
      </c>
      <c r="M17" s="54" t="e">
        <f>#REF!-L17</f>
        <v>#REF!</v>
      </c>
    </row>
    <row r="18" spans="1:13">
      <c r="A18" s="19" t="s">
        <v>15</v>
      </c>
      <c r="B18" s="20" t="s">
        <v>16</v>
      </c>
      <c r="C18" s="30">
        <v>75000</v>
      </c>
      <c r="D18" s="71">
        <v>70000</v>
      </c>
      <c r="E18" s="32">
        <v>12700</v>
      </c>
      <c r="F18" s="32">
        <v>35334</v>
      </c>
      <c r="G18" s="36">
        <v>56.11</v>
      </c>
      <c r="H18" s="23">
        <v>105.6</v>
      </c>
      <c r="I18" s="24">
        <f t="shared" si="0"/>
        <v>50.477142857142852</v>
      </c>
      <c r="K18" s="53">
        <v>14179</v>
      </c>
      <c r="L18" s="54" t="e">
        <f>#REF!*100/K18</f>
        <v>#REF!</v>
      </c>
      <c r="M18" s="54" t="e">
        <f>#REF!-L18</f>
        <v>#REF!</v>
      </c>
    </row>
    <row r="19" spans="1:13">
      <c r="A19" s="19" t="s">
        <v>17</v>
      </c>
      <c r="B19" s="20" t="s">
        <v>16</v>
      </c>
      <c r="C19" s="30">
        <v>200000</v>
      </c>
      <c r="D19" s="71">
        <v>220000</v>
      </c>
      <c r="E19" s="31">
        <v>15188</v>
      </c>
      <c r="F19" s="31">
        <v>35546</v>
      </c>
      <c r="G19" s="91">
        <v>74.604578052853924</v>
      </c>
      <c r="H19" s="23">
        <v>133.89332529757419</v>
      </c>
      <c r="I19" s="24">
        <f t="shared" si="0"/>
        <v>16.15727272727273</v>
      </c>
      <c r="K19" s="53">
        <v>17626</v>
      </c>
      <c r="L19" s="54" t="e">
        <f>#REF!*100/K19</f>
        <v>#REF!</v>
      </c>
      <c r="M19" s="54" t="e">
        <f>#REF!-L19</f>
        <v>#REF!</v>
      </c>
    </row>
    <row r="20" spans="1:13">
      <c r="A20" s="19" t="s">
        <v>18</v>
      </c>
      <c r="B20" s="20" t="s">
        <v>16</v>
      </c>
      <c r="C20" s="30">
        <v>130000</v>
      </c>
      <c r="D20" s="71">
        <v>130000</v>
      </c>
      <c r="E20" s="31">
        <v>7470</v>
      </c>
      <c r="F20" s="31">
        <v>15689</v>
      </c>
      <c r="G20" s="91">
        <v>90.886969217666376</v>
      </c>
      <c r="H20" s="23">
        <v>94.831963249516434</v>
      </c>
      <c r="I20" s="24">
        <f t="shared" si="0"/>
        <v>12.068461538461539</v>
      </c>
      <c r="K20" s="53">
        <v>6527</v>
      </c>
      <c r="L20" s="54" t="e">
        <f>#REF!*100/K20</f>
        <v>#REF!</v>
      </c>
      <c r="M20" s="54" t="e">
        <f>#REF!-L20</f>
        <v>#REF!</v>
      </c>
    </row>
    <row r="21" spans="1:13">
      <c r="A21" s="19" t="s">
        <v>19</v>
      </c>
      <c r="B21" s="20" t="s">
        <v>8</v>
      </c>
      <c r="C21" s="33">
        <v>7000000</v>
      </c>
      <c r="D21" s="72">
        <v>7200000</v>
      </c>
      <c r="E21" s="31">
        <v>648827</v>
      </c>
      <c r="F21" s="31">
        <v>1329680</v>
      </c>
      <c r="G21" s="91">
        <v>95.296194626446535</v>
      </c>
      <c r="H21" s="23">
        <v>110.41717009914194</v>
      </c>
      <c r="I21" s="24">
        <f t="shared" si="0"/>
        <v>18.467777777777776</v>
      </c>
      <c r="K21" s="53">
        <v>593017</v>
      </c>
      <c r="L21" s="54" t="e">
        <f>#REF!*100/K21</f>
        <v>#REF!</v>
      </c>
      <c r="M21" s="54" t="e">
        <f>#REF!-L21</f>
        <v>#REF!</v>
      </c>
    </row>
    <row r="22" spans="1:13">
      <c r="A22" s="62" t="s">
        <v>20</v>
      </c>
      <c r="B22" s="20" t="s">
        <v>8</v>
      </c>
      <c r="C22" s="30">
        <v>32000</v>
      </c>
      <c r="D22" s="71">
        <v>35000</v>
      </c>
      <c r="E22" s="31">
        <v>2376</v>
      </c>
      <c r="F22" s="31">
        <v>4961</v>
      </c>
      <c r="G22" s="91">
        <v>91.914893617021278</v>
      </c>
      <c r="H22" s="23">
        <v>95.020111089829541</v>
      </c>
      <c r="I22" s="24">
        <f t="shared" si="0"/>
        <v>14.174285714285714</v>
      </c>
      <c r="K22" s="53">
        <v>2225</v>
      </c>
      <c r="L22" s="54" t="e">
        <f>#REF!*100/K22</f>
        <v>#REF!</v>
      </c>
      <c r="M22" s="54" t="e">
        <f>#REF!-L22</f>
        <v>#REF!</v>
      </c>
    </row>
    <row r="23" spans="1:13">
      <c r="A23" s="19" t="s">
        <v>21</v>
      </c>
      <c r="B23" s="20" t="s">
        <v>22</v>
      </c>
      <c r="C23" s="30">
        <v>410000</v>
      </c>
      <c r="D23" s="71">
        <v>400000</v>
      </c>
      <c r="E23" s="31">
        <v>26830</v>
      </c>
      <c r="F23" s="31">
        <v>54275</v>
      </c>
      <c r="G23" s="91">
        <v>97.759154672982334</v>
      </c>
      <c r="H23" s="23">
        <v>145.75165153875074</v>
      </c>
      <c r="I23" s="24">
        <f t="shared" si="0"/>
        <v>13.56875</v>
      </c>
      <c r="K23" s="53">
        <v>29855</v>
      </c>
      <c r="L23" s="54" t="e">
        <f>#REF!*100/K23</f>
        <v>#REF!</v>
      </c>
      <c r="M23" s="54" t="e">
        <f>#REF!-L23</f>
        <v>#REF!</v>
      </c>
    </row>
    <row r="24" spans="1:13" ht="18">
      <c r="A24" s="19" t="s">
        <v>23</v>
      </c>
      <c r="B24" s="20" t="s">
        <v>24</v>
      </c>
      <c r="C24" s="30">
        <v>1700</v>
      </c>
      <c r="D24" s="71">
        <v>2550</v>
      </c>
      <c r="E24" s="31">
        <v>157.56</v>
      </c>
      <c r="F24" s="31">
        <v>325.78999999999996</v>
      </c>
      <c r="G24" s="91">
        <v>93.657492718302322</v>
      </c>
      <c r="H24" s="23">
        <v>101.24414621395441</v>
      </c>
      <c r="I24" s="24">
        <f t="shared" si="0"/>
        <v>12.776078431372548</v>
      </c>
      <c r="K24" s="53">
        <v>71.38</v>
      </c>
      <c r="L24" s="54" t="e">
        <f>#REF!*100/K24</f>
        <v>#REF!</v>
      </c>
      <c r="M24" s="54" t="e">
        <f>#REF!-L24</f>
        <v>#REF!</v>
      </c>
    </row>
    <row r="25" spans="1:13">
      <c r="A25" s="19" t="s">
        <v>25</v>
      </c>
      <c r="B25" s="20" t="s">
        <v>8</v>
      </c>
      <c r="C25" s="30">
        <v>55000</v>
      </c>
      <c r="D25" s="71">
        <v>360000</v>
      </c>
      <c r="E25" s="31">
        <v>16344</v>
      </c>
      <c r="F25" s="31">
        <v>59444</v>
      </c>
      <c r="G25" s="91">
        <v>37.921113689095129</v>
      </c>
      <c r="H25" s="23">
        <v>80.686275840538599</v>
      </c>
      <c r="I25" s="24">
        <f t="shared" si="0"/>
        <v>16.512222222222224</v>
      </c>
      <c r="K25" s="53">
        <v>50535</v>
      </c>
      <c r="L25" s="54" t="e">
        <f>#REF!*100/K25</f>
        <v>#REF!</v>
      </c>
      <c r="M25" s="54" t="e">
        <f>#REF!-L25</f>
        <v>#REF!</v>
      </c>
    </row>
    <row r="26" spans="1:13" ht="20.25" customHeight="1">
      <c r="A26" s="19" t="s">
        <v>26</v>
      </c>
      <c r="B26" s="20" t="s">
        <v>27</v>
      </c>
      <c r="C26" s="30">
        <v>17500</v>
      </c>
      <c r="D26" s="71">
        <v>17000</v>
      </c>
      <c r="E26" s="32">
        <v>1250</v>
      </c>
      <c r="F26" s="32">
        <v>2349</v>
      </c>
      <c r="G26" s="36">
        <v>113.73976342129208</v>
      </c>
      <c r="H26" s="23">
        <v>104.63251670378619</v>
      </c>
      <c r="I26" s="24">
        <f t="shared" si="0"/>
        <v>13.817647058823528</v>
      </c>
      <c r="K26" s="53">
        <v>1676</v>
      </c>
      <c r="L26" s="54" t="e">
        <f>#REF!*100/K26</f>
        <v>#REF!</v>
      </c>
      <c r="M26" s="54" t="e">
        <f>#REF!-L26</f>
        <v>#REF!</v>
      </c>
    </row>
    <row r="27" spans="1:13">
      <c r="A27" s="34" t="s">
        <v>28</v>
      </c>
      <c r="B27" s="35" t="s">
        <v>29</v>
      </c>
      <c r="C27" s="30">
        <v>2010</v>
      </c>
      <c r="D27" s="71">
        <v>5923.4300000000012</v>
      </c>
      <c r="E27" s="32">
        <v>493.7</v>
      </c>
      <c r="F27" s="32">
        <v>1025.2</v>
      </c>
      <c r="G27" s="36">
        <v>92.88</v>
      </c>
      <c r="H27" s="23">
        <v>115.93</v>
      </c>
      <c r="I27" s="24">
        <f t="shared" si="0"/>
        <v>17.307539719385556</v>
      </c>
      <c r="K27" s="53">
        <v>163.69999999999999</v>
      </c>
      <c r="L27" s="54" t="e">
        <f>#REF!*100/K27</f>
        <v>#REF!</v>
      </c>
      <c r="M27" s="54" t="e">
        <f>#REF!-L27</f>
        <v>#REF!</v>
      </c>
    </row>
    <row r="28" spans="1:13">
      <c r="A28" s="34" t="s">
        <v>30</v>
      </c>
      <c r="B28" s="35" t="s">
        <v>29</v>
      </c>
      <c r="C28" s="30">
        <v>2360</v>
      </c>
      <c r="D28" s="71">
        <v>3652</v>
      </c>
      <c r="E28" s="36">
        <v>260.41000000000003</v>
      </c>
      <c r="F28" s="36">
        <v>537.33000000000004</v>
      </c>
      <c r="G28" s="36">
        <v>94.037989310992344</v>
      </c>
      <c r="H28" s="23">
        <v>95.474413646055453</v>
      </c>
      <c r="I28" s="24">
        <f t="shared" si="0"/>
        <v>14.713307776560788</v>
      </c>
      <c r="K28" s="53">
        <v>174</v>
      </c>
      <c r="L28" s="54" t="e">
        <f>#REF!*100/K28</f>
        <v>#REF!</v>
      </c>
      <c r="M28" s="54" t="e">
        <f>#REF!-L28</f>
        <v>#REF!</v>
      </c>
    </row>
    <row r="29" spans="1:13" ht="18">
      <c r="A29" s="34" t="s">
        <v>31</v>
      </c>
      <c r="B29" s="35" t="s">
        <v>24</v>
      </c>
      <c r="C29" s="30">
        <v>19000</v>
      </c>
      <c r="D29" s="71">
        <v>25000</v>
      </c>
      <c r="E29" s="32">
        <v>1926</v>
      </c>
      <c r="F29" s="32">
        <v>3837</v>
      </c>
      <c r="G29" s="36">
        <v>100.78492935635792</v>
      </c>
      <c r="H29" s="23">
        <v>103.98105476315055</v>
      </c>
      <c r="I29" s="24">
        <f t="shared" si="0"/>
        <v>15.348000000000001</v>
      </c>
      <c r="K29" s="53">
        <v>1112</v>
      </c>
      <c r="L29" s="54" t="e">
        <f>#REF!*100/K29</f>
        <v>#REF!</v>
      </c>
      <c r="M29" s="54" t="e">
        <f>#REF!-L29</f>
        <v>#REF!</v>
      </c>
    </row>
    <row r="30" spans="1:13">
      <c r="A30" s="34" t="s">
        <v>32</v>
      </c>
      <c r="B30" s="35" t="s">
        <v>8</v>
      </c>
      <c r="C30" s="30">
        <v>600000</v>
      </c>
      <c r="D30" s="71">
        <v>800000</v>
      </c>
      <c r="E30" s="32">
        <v>61057</v>
      </c>
      <c r="F30" s="32">
        <v>155895</v>
      </c>
      <c r="G30" s="36">
        <v>64.380311689407193</v>
      </c>
      <c r="H30" s="23">
        <v>233.19770833644972</v>
      </c>
      <c r="I30" s="24">
        <f t="shared" si="0"/>
        <v>19.486875000000001</v>
      </c>
      <c r="K30" s="53">
        <v>92428</v>
      </c>
      <c r="L30" s="54" t="e">
        <f>#REF!*100/K30</f>
        <v>#REF!</v>
      </c>
      <c r="M30" s="54" t="e">
        <f>#REF!-L30</f>
        <v>#REF!</v>
      </c>
    </row>
    <row r="31" spans="1:13">
      <c r="A31" s="34" t="s">
        <v>33</v>
      </c>
      <c r="B31" s="35" t="s">
        <v>34</v>
      </c>
      <c r="C31" s="37">
        <v>72000</v>
      </c>
      <c r="D31" s="73">
        <v>76000</v>
      </c>
      <c r="E31" s="31">
        <v>4768</v>
      </c>
      <c r="F31" s="31">
        <v>9543</v>
      </c>
      <c r="G31" s="91">
        <v>99.853403141361255</v>
      </c>
      <c r="H31" s="23">
        <v>100.24159663865547</v>
      </c>
      <c r="I31" s="24">
        <f t="shared" si="0"/>
        <v>12.556578947368422</v>
      </c>
      <c r="K31" s="55">
        <v>10743</v>
      </c>
      <c r="L31" s="54" t="e">
        <f>#REF!*100/K31</f>
        <v>#REF!</v>
      </c>
      <c r="M31" s="54" t="e">
        <f>#REF!-L31</f>
        <v>#REF!</v>
      </c>
    </row>
    <row r="32" spans="1:13">
      <c r="A32" s="34" t="s">
        <v>35</v>
      </c>
      <c r="B32" s="35" t="s">
        <v>36</v>
      </c>
      <c r="C32" s="30">
        <v>16500</v>
      </c>
      <c r="D32" s="71">
        <v>22000</v>
      </c>
      <c r="E32" s="31">
        <v>1196</v>
      </c>
      <c r="F32" s="31">
        <v>3049</v>
      </c>
      <c r="G32" s="91">
        <v>64.543982730706958</v>
      </c>
      <c r="H32" s="23">
        <v>86.791915741531454</v>
      </c>
      <c r="I32" s="24">
        <f t="shared" si="0"/>
        <v>13.859090909090909</v>
      </c>
      <c r="K32" s="53">
        <v>1037</v>
      </c>
      <c r="L32" s="54" t="e">
        <f>#REF!*100/K32</f>
        <v>#REF!</v>
      </c>
      <c r="M32" s="54" t="e">
        <f>#REF!-L32</f>
        <v>#REF!</v>
      </c>
    </row>
    <row r="33" spans="1:13">
      <c r="A33" s="63" t="s">
        <v>37</v>
      </c>
      <c r="B33" s="35" t="s">
        <v>8</v>
      </c>
      <c r="C33" s="30">
        <v>56000</v>
      </c>
      <c r="D33" s="71">
        <v>62000</v>
      </c>
      <c r="E33" s="31">
        <v>5625</v>
      </c>
      <c r="F33" s="31">
        <v>11373</v>
      </c>
      <c r="G33" s="91">
        <v>97.860125260960331</v>
      </c>
      <c r="H33" s="23">
        <v>116.88591983556012</v>
      </c>
      <c r="I33" s="24">
        <f t="shared" si="0"/>
        <v>18.343548387096774</v>
      </c>
      <c r="K33" s="53">
        <v>3602</v>
      </c>
      <c r="L33" s="54" t="e">
        <f>#REF!*100/K33</f>
        <v>#REF!</v>
      </c>
      <c r="M33" s="54" t="e">
        <f>#REF!-L33</f>
        <v>#REF!</v>
      </c>
    </row>
    <row r="34" spans="1:13">
      <c r="A34" s="63" t="s">
        <v>38</v>
      </c>
      <c r="B34" s="35" t="s">
        <v>8</v>
      </c>
      <c r="C34" s="30">
        <v>6800000</v>
      </c>
      <c r="D34" s="71">
        <v>10000000</v>
      </c>
      <c r="E34" s="22">
        <v>800000</v>
      </c>
      <c r="F34" s="22">
        <v>1491514</v>
      </c>
      <c r="G34" s="23">
        <v>115.68818563326266</v>
      </c>
      <c r="H34" s="23">
        <v>176.52473808543172</v>
      </c>
      <c r="I34" s="24">
        <f t="shared" si="0"/>
        <v>14.915139999999999</v>
      </c>
      <c r="K34" s="56">
        <v>415.86</v>
      </c>
      <c r="L34" s="54" t="e">
        <f>#REF!*100/K34</f>
        <v>#REF!</v>
      </c>
      <c r="M34" s="54" t="e">
        <f>#REF!-L34</f>
        <v>#REF!</v>
      </c>
    </row>
    <row r="35" spans="1:13">
      <c r="A35" s="63" t="s">
        <v>73</v>
      </c>
      <c r="B35" s="35" t="s">
        <v>8</v>
      </c>
      <c r="C35" s="30"/>
      <c r="D35" s="71">
        <v>19000</v>
      </c>
      <c r="E35" s="22">
        <v>9900</v>
      </c>
      <c r="F35" s="22">
        <v>15680</v>
      </c>
      <c r="G35" s="23">
        <v>171.28027681660899</v>
      </c>
      <c r="H35" s="23">
        <v>136.27672518685904</v>
      </c>
      <c r="I35" s="24">
        <f t="shared" si="0"/>
        <v>82.526315789473685</v>
      </c>
      <c r="K35" s="56"/>
      <c r="L35" s="54"/>
      <c r="M35" s="54"/>
    </row>
    <row r="36" spans="1:13">
      <c r="A36" s="25" t="s">
        <v>39</v>
      </c>
      <c r="B36" s="20"/>
      <c r="C36" s="26"/>
      <c r="D36" s="69"/>
      <c r="E36" s="22"/>
      <c r="F36" s="22"/>
      <c r="G36" s="23"/>
      <c r="H36" s="27"/>
      <c r="I36" s="24"/>
      <c r="L36" s="54"/>
      <c r="M36" s="54"/>
    </row>
    <row r="37" spans="1:13" ht="30">
      <c r="A37" s="19" t="s">
        <v>40</v>
      </c>
      <c r="B37" s="20" t="s">
        <v>41</v>
      </c>
      <c r="C37" s="33">
        <v>83575</v>
      </c>
      <c r="D37" s="72">
        <v>145000</v>
      </c>
      <c r="E37" s="64">
        <v>12300</v>
      </c>
      <c r="F37" s="64">
        <v>24063</v>
      </c>
      <c r="G37" s="65">
        <v>104.57</v>
      </c>
      <c r="H37" s="66">
        <v>114.08</v>
      </c>
      <c r="I37" s="24">
        <f>F37/D37*100</f>
        <v>16.595172413793101</v>
      </c>
      <c r="K37" s="9">
        <v>4844</v>
      </c>
      <c r="L37" s="54" t="e">
        <f>#REF!*100/K37</f>
        <v>#REF!</v>
      </c>
      <c r="M37" s="54" t="e">
        <f>#REF!-L37</f>
        <v>#REF!</v>
      </c>
    </row>
    <row r="38" spans="1:13" ht="18" customHeight="1">
      <c r="A38" s="19" t="s">
        <v>42</v>
      </c>
      <c r="B38" s="20" t="s">
        <v>43</v>
      </c>
      <c r="C38" s="21">
        <v>2746</v>
      </c>
      <c r="D38" s="68">
        <v>3169.6000000000004</v>
      </c>
      <c r="E38" s="38">
        <v>280.95</v>
      </c>
      <c r="F38" s="38">
        <v>625.99399999999991</v>
      </c>
      <c r="G38" s="38">
        <v>81.400000000000006</v>
      </c>
      <c r="H38" s="27">
        <v>119.8</v>
      </c>
      <c r="I38" s="24">
        <f t="shared" ref="I38:I56" si="1">F38/D38*100</f>
        <v>19.749936900555269</v>
      </c>
      <c r="K38" s="9">
        <f>SUM(K40:K55)</f>
        <v>134.458</v>
      </c>
      <c r="L38" s="54" t="e">
        <f>#REF!*100/K38</f>
        <v>#REF!</v>
      </c>
      <c r="M38" s="54" t="e">
        <f>#REF!-L38</f>
        <v>#REF!</v>
      </c>
    </row>
    <row r="39" spans="1:13">
      <c r="A39" s="40" t="s">
        <v>44</v>
      </c>
      <c r="B39" s="20"/>
      <c r="C39" s="21"/>
      <c r="D39" s="81"/>
      <c r="E39" s="22"/>
      <c r="F39" s="22"/>
      <c r="G39" s="22"/>
      <c r="H39" s="27"/>
      <c r="I39" s="24"/>
      <c r="L39" s="54"/>
      <c r="M39" s="54"/>
    </row>
    <row r="40" spans="1:13">
      <c r="A40" s="41" t="s">
        <v>45</v>
      </c>
      <c r="B40" s="20" t="s">
        <v>46</v>
      </c>
      <c r="C40" s="42">
        <v>30</v>
      </c>
      <c r="D40" s="90">
        <v>36</v>
      </c>
      <c r="E40" s="39">
        <v>3.476</v>
      </c>
      <c r="F40" s="39">
        <v>6.8840000000000003</v>
      </c>
      <c r="G40" s="39">
        <v>101.99530516431925</v>
      </c>
      <c r="H40" s="23">
        <v>122.27353463587922</v>
      </c>
      <c r="I40" s="24">
        <f t="shared" si="1"/>
        <v>19.122222222222224</v>
      </c>
      <c r="K40" s="57">
        <v>1.6850000000000001</v>
      </c>
      <c r="L40" s="54" t="e">
        <f>#REF!*100/K40</f>
        <v>#REF!</v>
      </c>
      <c r="M40" s="54" t="e">
        <f>#REF!-L40</f>
        <v>#REF!</v>
      </c>
    </row>
    <row r="41" spans="1:13">
      <c r="A41" s="41" t="s">
        <v>47</v>
      </c>
      <c r="B41" s="20" t="s">
        <v>46</v>
      </c>
      <c r="C41" s="42">
        <v>145</v>
      </c>
      <c r="D41" s="90">
        <v>192</v>
      </c>
      <c r="E41" s="39">
        <v>16.716999999999999</v>
      </c>
      <c r="F41" s="39">
        <v>36.472999999999999</v>
      </c>
      <c r="G41" s="39">
        <v>84.617331443612059</v>
      </c>
      <c r="H41" s="23">
        <v>110.88377466330222</v>
      </c>
      <c r="I41" s="24">
        <f t="shared" si="1"/>
        <v>18.996354166666666</v>
      </c>
      <c r="K41" s="57">
        <v>15.882999999999999</v>
      </c>
      <c r="L41" s="54" t="e">
        <f>#REF!*100/K41</f>
        <v>#REF!</v>
      </c>
      <c r="M41" s="54" t="e">
        <f>#REF!-L41</f>
        <v>#REF!</v>
      </c>
    </row>
    <row r="42" spans="1:13">
      <c r="A42" s="41" t="s">
        <v>48</v>
      </c>
      <c r="B42" s="20" t="s">
        <v>46</v>
      </c>
      <c r="C42" s="42">
        <v>5</v>
      </c>
      <c r="D42" s="90">
        <v>8.3000000000000007</v>
      </c>
      <c r="E42" s="39">
        <v>0.88</v>
      </c>
      <c r="F42" s="39">
        <v>2.04</v>
      </c>
      <c r="G42" s="39">
        <v>75.862068965517253</v>
      </c>
      <c r="H42" s="23">
        <v>100.34431874077718</v>
      </c>
      <c r="I42" s="24">
        <f t="shared" si="1"/>
        <v>24.578313253012045</v>
      </c>
      <c r="K42" s="58">
        <v>0.58399999999999996</v>
      </c>
      <c r="L42" s="54" t="e">
        <f>#REF!*100/K42</f>
        <v>#REF!</v>
      </c>
      <c r="M42" s="54" t="e">
        <f>#REF!-L42</f>
        <v>#REF!</v>
      </c>
    </row>
    <row r="43" spans="1:13">
      <c r="A43" s="19" t="s">
        <v>49</v>
      </c>
      <c r="B43" s="20" t="s">
        <v>46</v>
      </c>
      <c r="C43" s="42">
        <v>115</v>
      </c>
      <c r="D43" s="90">
        <v>117</v>
      </c>
      <c r="E43" s="39">
        <v>7.3380000000000001</v>
      </c>
      <c r="F43" s="39">
        <v>15.446000000000002</v>
      </c>
      <c r="G43" s="39">
        <v>90.503206709422784</v>
      </c>
      <c r="H43" s="23">
        <v>99.78036175710595</v>
      </c>
      <c r="I43" s="24">
        <f t="shared" si="1"/>
        <v>13.201709401709403</v>
      </c>
      <c r="K43" s="57">
        <v>16.556000000000001</v>
      </c>
      <c r="L43" s="54" t="e">
        <f>#REF!*100/K43</f>
        <v>#REF!</v>
      </c>
      <c r="M43" s="54" t="e">
        <f>#REF!-L43</f>
        <v>#REF!</v>
      </c>
    </row>
    <row r="44" spans="1:13">
      <c r="A44" s="41" t="s">
        <v>50</v>
      </c>
      <c r="B44" s="20" t="s">
        <v>46</v>
      </c>
      <c r="C44" s="42">
        <v>120</v>
      </c>
      <c r="D44" s="90">
        <v>145</v>
      </c>
      <c r="E44" s="39">
        <v>11.667</v>
      </c>
      <c r="F44" s="39">
        <v>22.738999999999997</v>
      </c>
      <c r="G44" s="39">
        <v>105.37391618497109</v>
      </c>
      <c r="H44" s="23">
        <v>115.9620582385639</v>
      </c>
      <c r="I44" s="24">
        <f t="shared" si="1"/>
        <v>15.68206896551724</v>
      </c>
      <c r="K44" s="58">
        <v>4.1929999999999996</v>
      </c>
      <c r="L44" s="54" t="e">
        <f>#REF!*100/K44</f>
        <v>#REF!</v>
      </c>
      <c r="M44" s="54" t="e">
        <f>#REF!-L44</f>
        <v>#REF!</v>
      </c>
    </row>
    <row r="45" spans="1:13">
      <c r="A45" s="41" t="s">
        <v>51</v>
      </c>
      <c r="B45" s="20" t="s">
        <v>46</v>
      </c>
      <c r="C45" s="42">
        <v>5</v>
      </c>
      <c r="D45" s="90">
        <v>6.5</v>
      </c>
      <c r="E45" s="39">
        <v>0.38800000000000001</v>
      </c>
      <c r="F45" s="39">
        <v>0.91400000000000003</v>
      </c>
      <c r="G45" s="39">
        <v>73.764258555133082</v>
      </c>
      <c r="H45" s="23">
        <v>95.807127882599588</v>
      </c>
      <c r="I45" s="24">
        <f t="shared" si="1"/>
        <v>14.061538461538461</v>
      </c>
      <c r="K45" s="57">
        <v>0.439</v>
      </c>
      <c r="L45" s="54" t="e">
        <f>#REF!*100/K45</f>
        <v>#REF!</v>
      </c>
      <c r="M45" s="54" t="e">
        <f>#REF!-L45</f>
        <v>#REF!</v>
      </c>
    </row>
    <row r="46" spans="1:13">
      <c r="A46" s="19" t="s">
        <v>52</v>
      </c>
      <c r="B46" s="20" t="s">
        <v>43</v>
      </c>
      <c r="C46" s="42">
        <v>186</v>
      </c>
      <c r="D46" s="90">
        <v>132</v>
      </c>
      <c r="E46" s="39">
        <v>1.83</v>
      </c>
      <c r="F46" s="39">
        <v>3.91</v>
      </c>
      <c r="G46" s="38">
        <v>87.980769230769226</v>
      </c>
      <c r="H46" s="23">
        <v>97.191150882426058</v>
      </c>
      <c r="I46" s="24">
        <f t="shared" si="1"/>
        <v>2.9621212121212119</v>
      </c>
      <c r="K46" s="58">
        <v>7.8230000000000004</v>
      </c>
      <c r="L46" s="54" t="e">
        <f>#REF!*100/K46</f>
        <v>#REF!</v>
      </c>
      <c r="M46" s="54" t="e">
        <f>#REF!-L46</f>
        <v>#REF!</v>
      </c>
    </row>
    <row r="47" spans="1:13">
      <c r="A47" s="19" t="s">
        <v>53</v>
      </c>
      <c r="B47" s="20" t="s">
        <v>46</v>
      </c>
      <c r="C47" s="42">
        <v>85</v>
      </c>
      <c r="D47" s="90">
        <v>75</v>
      </c>
      <c r="E47" s="39">
        <v>16.2</v>
      </c>
      <c r="F47" s="39">
        <v>34.56</v>
      </c>
      <c r="G47" s="39">
        <v>88.235294117647058</v>
      </c>
      <c r="H47" s="23">
        <v>300.00000000000006</v>
      </c>
      <c r="I47" s="24">
        <f t="shared" si="1"/>
        <v>46.080000000000005</v>
      </c>
      <c r="K47" s="58">
        <v>7.6669999999999998</v>
      </c>
      <c r="L47" s="54" t="e">
        <f>#REF!*100/K47</f>
        <v>#REF!</v>
      </c>
      <c r="M47" s="54" t="e">
        <f>#REF!-L47</f>
        <v>#REF!</v>
      </c>
    </row>
    <row r="48" spans="1:13">
      <c r="A48" s="19" t="s">
        <v>54</v>
      </c>
      <c r="B48" s="20" t="s">
        <v>46</v>
      </c>
      <c r="C48" s="42">
        <v>180</v>
      </c>
      <c r="D48" s="90">
        <v>190</v>
      </c>
      <c r="E48" s="39">
        <v>12.182</v>
      </c>
      <c r="F48" s="39">
        <v>32.271999999999998</v>
      </c>
      <c r="G48" s="39">
        <v>60.637132901941271</v>
      </c>
      <c r="H48" s="23">
        <v>110.85463039296508</v>
      </c>
      <c r="I48" s="24">
        <f t="shared" si="1"/>
        <v>16.985263157894735</v>
      </c>
      <c r="K48" s="58">
        <v>8.0489999999999995</v>
      </c>
      <c r="L48" s="54" t="e">
        <f>#REF!*100/K48</f>
        <v>#REF!</v>
      </c>
      <c r="M48" s="54" t="e">
        <f>#REF!-L48</f>
        <v>#REF!</v>
      </c>
    </row>
    <row r="49" spans="1:13">
      <c r="A49" s="19" t="s">
        <v>55</v>
      </c>
      <c r="B49" s="20" t="s">
        <v>46</v>
      </c>
      <c r="C49" s="42">
        <v>195</v>
      </c>
      <c r="D49" s="90">
        <v>248</v>
      </c>
      <c r="E49" s="39">
        <v>15.984999999999999</v>
      </c>
      <c r="F49" s="39">
        <v>43.768000000000001</v>
      </c>
      <c r="G49" s="39">
        <v>57.535183385523517</v>
      </c>
      <c r="H49" s="23">
        <v>105.13319401407605</v>
      </c>
      <c r="I49" s="24">
        <f t="shared" si="1"/>
        <v>17.648387096774194</v>
      </c>
      <c r="K49" s="57">
        <v>10.153</v>
      </c>
      <c r="L49" s="54" t="e">
        <f>#REF!*100/K49</f>
        <v>#REF!</v>
      </c>
      <c r="M49" s="54" t="e">
        <f>#REF!-L49</f>
        <v>#REF!</v>
      </c>
    </row>
    <row r="50" spans="1:13">
      <c r="A50" s="19" t="s">
        <v>56</v>
      </c>
      <c r="B50" s="20" t="s">
        <v>46</v>
      </c>
      <c r="C50" s="42">
        <v>1100</v>
      </c>
      <c r="D50" s="90">
        <v>762</v>
      </c>
      <c r="E50" s="39">
        <v>90</v>
      </c>
      <c r="F50" s="39">
        <v>212.34300000000002</v>
      </c>
      <c r="G50" s="39">
        <v>73.563669355827471</v>
      </c>
      <c r="H50" s="23">
        <v>124.66052589865973</v>
      </c>
      <c r="I50" s="24">
        <f t="shared" si="1"/>
        <v>27.866535433070865</v>
      </c>
      <c r="K50" s="58">
        <v>35</v>
      </c>
      <c r="L50" s="54" t="e">
        <f>#REF!*100/K50</f>
        <v>#REF!</v>
      </c>
      <c r="M50" s="54" t="e">
        <f>#REF!-L50</f>
        <v>#REF!</v>
      </c>
    </row>
    <row r="51" spans="1:13">
      <c r="A51" s="19" t="s">
        <v>74</v>
      </c>
      <c r="B51" s="20"/>
      <c r="C51" s="42"/>
      <c r="D51" s="90">
        <v>310</v>
      </c>
      <c r="E51" s="39">
        <v>34.28</v>
      </c>
      <c r="F51" s="39">
        <v>69.289999999999992</v>
      </c>
      <c r="G51" s="39">
        <v>97.914881462439311</v>
      </c>
      <c r="H51" s="23">
        <v>145.91054582210242</v>
      </c>
      <c r="I51" s="24">
        <f t="shared" si="1"/>
        <v>22.351612903225803</v>
      </c>
      <c r="K51" s="58"/>
      <c r="L51" s="54"/>
      <c r="M51" s="54"/>
    </row>
    <row r="52" spans="1:13">
      <c r="A52" s="19" t="s">
        <v>75</v>
      </c>
      <c r="B52" s="20"/>
      <c r="C52" s="42"/>
      <c r="D52" s="90">
        <v>6</v>
      </c>
      <c r="E52" s="39">
        <v>0.63</v>
      </c>
      <c r="F52" s="39">
        <v>1.4100000000000001</v>
      </c>
      <c r="G52" s="39">
        <v>80.769230769230774</v>
      </c>
      <c r="H52" s="23">
        <v>159.86394557823132</v>
      </c>
      <c r="I52" s="24">
        <f t="shared" si="1"/>
        <v>23.5</v>
      </c>
      <c r="K52" s="58"/>
      <c r="L52" s="54"/>
      <c r="M52" s="54"/>
    </row>
    <row r="53" spans="1:13">
      <c r="A53" s="19" t="s">
        <v>76</v>
      </c>
      <c r="B53" s="20"/>
      <c r="C53" s="42"/>
      <c r="D53" s="90">
        <v>3</v>
      </c>
      <c r="E53" s="39">
        <v>0.26</v>
      </c>
      <c r="F53" s="39">
        <v>0.53</v>
      </c>
      <c r="G53" s="39">
        <v>96.296296296296291</v>
      </c>
      <c r="H53" s="23">
        <v>103.71819960861058</v>
      </c>
      <c r="I53" s="24">
        <f t="shared" si="1"/>
        <v>17.666666666666668</v>
      </c>
      <c r="K53" s="58"/>
      <c r="L53" s="54"/>
      <c r="M53" s="54"/>
    </row>
    <row r="54" spans="1:13">
      <c r="A54" s="19" t="s">
        <v>77</v>
      </c>
      <c r="B54" s="20"/>
      <c r="C54" s="42"/>
      <c r="D54" s="90">
        <v>2.8</v>
      </c>
      <c r="E54" s="39">
        <v>0.17</v>
      </c>
      <c r="F54" s="39">
        <v>0.35</v>
      </c>
      <c r="G54" s="39">
        <v>94.444444444444457</v>
      </c>
      <c r="H54" s="23">
        <v>102.94117647058825</v>
      </c>
      <c r="I54" s="24">
        <f t="shared" si="1"/>
        <v>12.5</v>
      </c>
      <c r="K54" s="58"/>
      <c r="L54" s="54"/>
      <c r="M54" s="54"/>
    </row>
    <row r="55" spans="1:13" ht="75">
      <c r="A55" s="19" t="s">
        <v>57</v>
      </c>
      <c r="B55" s="20" t="s">
        <v>46</v>
      </c>
      <c r="C55" s="43">
        <v>580</v>
      </c>
      <c r="D55" s="92">
        <v>936</v>
      </c>
      <c r="E55" s="39">
        <v>68.947000000000003</v>
      </c>
      <c r="F55" s="39">
        <v>143.065</v>
      </c>
      <c r="G55" s="39">
        <v>93.023287190695925</v>
      </c>
      <c r="H55" s="23">
        <v>102.19585544785024</v>
      </c>
      <c r="I55" s="24">
        <f t="shared" si="1"/>
        <v>15.284722222222221</v>
      </c>
      <c r="K55" s="57">
        <f>26.265+0.161</f>
        <v>26.426000000000002</v>
      </c>
      <c r="L55" s="54" t="e">
        <f>#REF!*100/K55</f>
        <v>#REF!</v>
      </c>
      <c r="M55" s="54" t="e">
        <f>#REF!-L55</f>
        <v>#REF!</v>
      </c>
    </row>
    <row r="56" spans="1:13" s="4" customFormat="1">
      <c r="A56" s="34" t="s">
        <v>58</v>
      </c>
      <c r="B56" s="44" t="s">
        <v>43</v>
      </c>
      <c r="C56" s="33">
        <v>4336</v>
      </c>
      <c r="D56" s="93">
        <v>6239.5</v>
      </c>
      <c r="E56" s="36">
        <v>348.01700000000005</v>
      </c>
      <c r="F56" s="36">
        <v>778.3950000000001</v>
      </c>
      <c r="G56" s="36">
        <v>80.863101738471769</v>
      </c>
      <c r="H56" s="36">
        <v>96.497600561336</v>
      </c>
      <c r="I56" s="24">
        <f t="shared" si="1"/>
        <v>12.47527846782595</v>
      </c>
      <c r="K56" s="4">
        <f>SUM(K58:K64)</f>
        <v>162.36899999999997</v>
      </c>
      <c r="L56" s="59" t="e">
        <f>#REF!*100/K56</f>
        <v>#REF!</v>
      </c>
      <c r="M56" s="59" t="e">
        <f>#REF!-L56</f>
        <v>#REF!</v>
      </c>
    </row>
    <row r="57" spans="1:13">
      <c r="A57" s="40" t="s">
        <v>59</v>
      </c>
      <c r="B57" s="20"/>
      <c r="C57" s="33"/>
      <c r="D57" s="82"/>
      <c r="E57" s="23"/>
      <c r="F57" s="23"/>
      <c r="G57" s="23"/>
      <c r="H57" s="23"/>
      <c r="I57" s="24"/>
      <c r="L57" s="54"/>
      <c r="M57" s="54"/>
    </row>
    <row r="58" spans="1:13">
      <c r="A58" s="63" t="s">
        <v>60</v>
      </c>
      <c r="B58" s="20" t="s">
        <v>46</v>
      </c>
      <c r="C58" s="45">
        <v>130</v>
      </c>
      <c r="D58" s="83">
        <v>182</v>
      </c>
      <c r="E58" s="39">
        <v>8.6319999999999997</v>
      </c>
      <c r="F58" s="39">
        <v>19.231999999999999</v>
      </c>
      <c r="G58" s="39">
        <v>81.433962264150935</v>
      </c>
      <c r="H58" s="23">
        <v>43.525098447472047</v>
      </c>
      <c r="I58" s="24">
        <f t="shared" ref="I58:I64" si="2">F58/D58*100</f>
        <v>10.567032967032967</v>
      </c>
      <c r="K58" s="57">
        <v>11.113</v>
      </c>
      <c r="L58" s="54" t="e">
        <f>#REF!*100/K58</f>
        <v>#REF!</v>
      </c>
      <c r="M58" s="54" t="e">
        <f>#REF!-L58</f>
        <v>#REF!</v>
      </c>
    </row>
    <row r="59" spans="1:13">
      <c r="A59" s="63" t="s">
        <v>61</v>
      </c>
      <c r="B59" s="20" t="s">
        <v>46</v>
      </c>
      <c r="C59" s="45">
        <v>2314</v>
      </c>
      <c r="D59" s="83">
        <v>3450</v>
      </c>
      <c r="E59" s="39">
        <v>155.68700000000001</v>
      </c>
      <c r="F59" s="39">
        <v>414.72</v>
      </c>
      <c r="G59" s="39">
        <v>60.103152880134971</v>
      </c>
      <c r="H59" s="23">
        <v>107.00601444395421</v>
      </c>
      <c r="I59" s="24">
        <f t="shared" si="2"/>
        <v>12.020869565217392</v>
      </c>
      <c r="K59" s="58">
        <v>80.103999999999999</v>
      </c>
      <c r="L59" s="54" t="e">
        <f>#REF!*100/K59</f>
        <v>#REF!</v>
      </c>
      <c r="M59" s="54" t="e">
        <f>#REF!-L59</f>
        <v>#REF!</v>
      </c>
    </row>
    <row r="60" spans="1:13">
      <c r="A60" s="63" t="s">
        <v>62</v>
      </c>
      <c r="B60" s="20" t="s">
        <v>46</v>
      </c>
      <c r="C60" s="45">
        <v>1296</v>
      </c>
      <c r="D60" s="83">
        <v>1825</v>
      </c>
      <c r="E60" s="39">
        <v>127.855</v>
      </c>
      <c r="F60" s="39">
        <v>227.80099999999999</v>
      </c>
      <c r="G60" s="39">
        <v>127.92407900266144</v>
      </c>
      <c r="H60" s="23">
        <v>86.778027503714142</v>
      </c>
      <c r="I60" s="24">
        <f t="shared" si="2"/>
        <v>12.482246575342465</v>
      </c>
      <c r="K60" s="58">
        <v>42.057000000000002</v>
      </c>
      <c r="L60" s="54" t="e">
        <f>#REF!*100/K60</f>
        <v>#REF!</v>
      </c>
      <c r="M60" s="54" t="e">
        <f>#REF!-L60</f>
        <v>#REF!</v>
      </c>
    </row>
    <row r="61" spans="1:13" ht="30">
      <c r="A61" s="63" t="s">
        <v>63</v>
      </c>
      <c r="B61" s="20" t="s">
        <v>46</v>
      </c>
      <c r="C61" s="45">
        <v>390</v>
      </c>
      <c r="D61" s="83">
        <v>468</v>
      </c>
      <c r="E61" s="39">
        <v>34.859000000000002</v>
      </c>
      <c r="F61" s="39">
        <v>72.808999999999997</v>
      </c>
      <c r="G61" s="39">
        <v>91.855072463768124</v>
      </c>
      <c r="H61" s="23">
        <v>111.69936946749918</v>
      </c>
      <c r="I61" s="24">
        <f t="shared" si="2"/>
        <v>15.557478632478633</v>
      </c>
      <c r="K61" s="58">
        <v>18.105</v>
      </c>
      <c r="L61" s="54" t="e">
        <f>#REF!*100/K61</f>
        <v>#REF!</v>
      </c>
      <c r="M61" s="54" t="e">
        <f>#REF!-L61</f>
        <v>#REF!</v>
      </c>
    </row>
    <row r="62" spans="1:13">
      <c r="A62" s="63" t="s">
        <v>64</v>
      </c>
      <c r="B62" s="20" t="s">
        <v>46</v>
      </c>
      <c r="C62" s="45">
        <v>150</v>
      </c>
      <c r="D62" s="83">
        <v>172</v>
      </c>
      <c r="E62" s="39">
        <v>9.7349999999999994</v>
      </c>
      <c r="F62" s="39">
        <v>20.963000000000001</v>
      </c>
      <c r="G62" s="39">
        <v>86.702885643035259</v>
      </c>
      <c r="H62" s="23">
        <v>88.984633670090844</v>
      </c>
      <c r="I62" s="24">
        <f t="shared" si="2"/>
        <v>12.187790697674419</v>
      </c>
      <c r="K62" s="58">
        <v>7.8630000000000004</v>
      </c>
      <c r="L62" s="54" t="e">
        <f>#REF!*100/K62</f>
        <v>#REF!</v>
      </c>
      <c r="M62" s="54" t="e">
        <f>#REF!-L62</f>
        <v>#REF!</v>
      </c>
    </row>
    <row r="63" spans="1:13" ht="30">
      <c r="A63" s="34" t="s">
        <v>65</v>
      </c>
      <c r="B63" s="20" t="s">
        <v>46</v>
      </c>
      <c r="C63" s="45">
        <v>6</v>
      </c>
      <c r="D63" s="83">
        <v>4.5</v>
      </c>
      <c r="E63" s="94">
        <v>3.5999999999999997E-2</v>
      </c>
      <c r="F63" s="94">
        <v>8.8999999999999996E-2</v>
      </c>
      <c r="G63" s="39">
        <v>67.924528301886795</v>
      </c>
      <c r="H63" s="23">
        <v>10.033821871476887</v>
      </c>
      <c r="I63" s="24">
        <f t="shared" si="2"/>
        <v>1.9777777777777776</v>
      </c>
      <c r="K63" s="57">
        <v>0.28299999999999997</v>
      </c>
      <c r="L63" s="54" t="e">
        <f>#REF!*100/K63</f>
        <v>#REF!</v>
      </c>
      <c r="M63" s="54" t="e">
        <f>#REF!-L63</f>
        <v>#REF!</v>
      </c>
    </row>
    <row r="64" spans="1:13">
      <c r="A64" s="19" t="s">
        <v>66</v>
      </c>
      <c r="B64" s="20" t="s">
        <v>46</v>
      </c>
      <c r="C64" s="45">
        <v>50</v>
      </c>
      <c r="D64" s="83">
        <v>138</v>
      </c>
      <c r="E64" s="39">
        <v>11.212999999999999</v>
      </c>
      <c r="F64" s="39">
        <v>22.780999999999999</v>
      </c>
      <c r="G64" s="39">
        <v>96.931189488243433</v>
      </c>
      <c r="H64" s="23">
        <v>100.1098611355247</v>
      </c>
      <c r="I64" s="24">
        <f t="shared" si="2"/>
        <v>16.507971014492753</v>
      </c>
      <c r="K64" s="58">
        <v>2.8439999999999999</v>
      </c>
      <c r="L64" s="54" t="e">
        <f>#REF!*100/K64</f>
        <v>#REF!</v>
      </c>
      <c r="M64" s="54" t="e">
        <f>#REF!-L64</f>
        <v>#REF!</v>
      </c>
    </row>
    <row r="65" spans="1:13">
      <c r="A65" s="25" t="s">
        <v>67</v>
      </c>
      <c r="B65" s="20"/>
      <c r="C65" s="33"/>
      <c r="D65" s="72"/>
      <c r="E65" s="22"/>
      <c r="F65" s="22"/>
      <c r="G65" s="22"/>
      <c r="H65" s="27"/>
      <c r="I65" s="24"/>
      <c r="L65" s="54"/>
      <c r="M65" s="54"/>
    </row>
    <row r="66" spans="1:13" ht="24" customHeight="1">
      <c r="A66" s="19" t="s">
        <v>68</v>
      </c>
      <c r="B66" s="20" t="s">
        <v>41</v>
      </c>
      <c r="C66" s="33">
        <v>31950</v>
      </c>
      <c r="D66" s="72">
        <v>33852</v>
      </c>
      <c r="E66" s="88">
        <v>2436</v>
      </c>
      <c r="F66" s="88">
        <v>5722</v>
      </c>
      <c r="G66" s="88">
        <f>E66/                                       2945*100</f>
        <v>82.716468590831909</v>
      </c>
      <c r="H66" s="88">
        <v>86.1</v>
      </c>
      <c r="I66" s="24">
        <f t="shared" ref="I66:I69" si="3">F66/D66*100</f>
        <v>16.902989483634645</v>
      </c>
      <c r="L66" s="54"/>
      <c r="M66" s="54"/>
    </row>
    <row r="67" spans="1:13">
      <c r="A67" s="40" t="s">
        <v>69</v>
      </c>
      <c r="B67" s="20" t="s">
        <v>46</v>
      </c>
      <c r="C67" s="33">
        <v>19350</v>
      </c>
      <c r="D67" s="72">
        <v>23052</v>
      </c>
      <c r="E67" s="88">
        <v>1394</v>
      </c>
      <c r="F67" s="88">
        <v>3673</v>
      </c>
      <c r="G67" s="88">
        <f>E67/1953*100</f>
        <v>71.377368151561711</v>
      </c>
      <c r="H67" s="88">
        <v>84.5</v>
      </c>
      <c r="I67" s="24">
        <f t="shared" si="3"/>
        <v>15.933541558216207</v>
      </c>
      <c r="K67" s="60">
        <f>1618602/1000</f>
        <v>1618.6020000000001</v>
      </c>
      <c r="L67" s="54" t="e">
        <f>#REF!*100/K67</f>
        <v>#REF!</v>
      </c>
      <c r="M67" s="54" t="e">
        <f>#REF!-L67</f>
        <v>#REF!</v>
      </c>
    </row>
    <row r="68" spans="1:13" ht="18" customHeight="1">
      <c r="A68" s="41" t="s">
        <v>70</v>
      </c>
      <c r="B68" s="20" t="s">
        <v>46</v>
      </c>
      <c r="C68" s="46">
        <v>10400</v>
      </c>
      <c r="D68" s="79">
        <v>7000</v>
      </c>
      <c r="E68" s="89">
        <v>476</v>
      </c>
      <c r="F68" s="89">
        <v>1270</v>
      </c>
      <c r="G68" s="89">
        <f>E68/512*100</f>
        <v>92.96875</v>
      </c>
      <c r="H68" s="89">
        <v>18.100000000000001</v>
      </c>
      <c r="I68" s="24">
        <f t="shared" si="3"/>
        <v>18.142857142857142</v>
      </c>
      <c r="J68" s="61"/>
      <c r="K68" s="60"/>
      <c r="L68" s="54" t="e">
        <f>#REF!*100/K68</f>
        <v>#REF!</v>
      </c>
      <c r="M68" s="54" t="e">
        <f>#REF!-L68</f>
        <v>#REF!</v>
      </c>
    </row>
    <row r="69" spans="1:13" ht="18" customHeight="1">
      <c r="A69" s="19" t="s">
        <v>71</v>
      </c>
      <c r="B69" s="20" t="s">
        <v>46</v>
      </c>
      <c r="C69" s="33">
        <v>12600</v>
      </c>
      <c r="D69" s="72">
        <v>10800</v>
      </c>
      <c r="E69" s="88">
        <v>1042</v>
      </c>
      <c r="F69" s="88">
        <v>2047</v>
      </c>
      <c r="G69" s="88">
        <f>E69/991*100</f>
        <v>105.14631685166498</v>
      </c>
      <c r="H69" s="88">
        <v>73.5</v>
      </c>
      <c r="I69" s="24">
        <f t="shared" si="3"/>
        <v>18.953703703703702</v>
      </c>
      <c r="K69" s="60">
        <f>606266/1000</f>
        <v>606.26599999999996</v>
      </c>
      <c r="L69" s="54" t="e">
        <f>#REF!*100/K69</f>
        <v>#REF!</v>
      </c>
      <c r="M69" s="54" t="e">
        <f>#REF!-L69</f>
        <v>#REF!</v>
      </c>
    </row>
    <row r="70" spans="1:13" ht="30">
      <c r="A70" s="47" t="s">
        <v>72</v>
      </c>
      <c r="B70" s="48" t="s">
        <v>46</v>
      </c>
      <c r="C70" s="49">
        <v>18750.321</v>
      </c>
      <c r="D70" s="80">
        <v>29559</v>
      </c>
      <c r="E70" s="86">
        <v>2139</v>
      </c>
      <c r="F70" s="86">
        <v>3902</v>
      </c>
      <c r="G70" s="86">
        <f>E70/1685*100</f>
        <v>126.94362017804156</v>
      </c>
      <c r="H70" s="86">
        <v>89.3</v>
      </c>
      <c r="I70" s="87">
        <f>F70/D70*100</f>
        <v>13.200717209648499</v>
      </c>
      <c r="K70" s="9">
        <f>653279/1000</f>
        <v>653.279</v>
      </c>
      <c r="L70" s="54" t="e">
        <f>#REF!*100/K70</f>
        <v>#REF!</v>
      </c>
      <c r="M70" s="54" t="e">
        <f>#REF!-L70</f>
        <v>#REF!</v>
      </c>
    </row>
  </sheetData>
  <mergeCells count="3">
    <mergeCell ref="A2:I2"/>
    <mergeCell ref="A3:I3"/>
    <mergeCell ref="A4:I4"/>
  </mergeCells>
  <pageMargins left="0.51181102362204722" right="0.11811023622047245" top="0.55118110236220474" bottom="0.55118110236220474" header="0.31496062992125984" footer="0.31496062992125984"/>
  <pageSetup paperSize="9" scale="95" pageOrder="overThenDown"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BAN QUYEN 21AK22.COM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7</dc:creator>
  <cp:lastModifiedBy>Nguyen Toan</cp:lastModifiedBy>
  <cp:lastPrinted>2026-03-02T03:01:04Z</cp:lastPrinted>
  <dcterms:created xsi:type="dcterms:W3CDTF">2024-01-17T02:01:00Z</dcterms:created>
  <dcterms:modified xsi:type="dcterms:W3CDTF">2026-03-03T02:23:57Z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1D64E6CADBF543E2918B8F47AC0A4027_13</vt:lpwstr>
  </property>
  <property fmtid="{D5CDD505-2E9C-101B-9397-08002B2CF9AE}" pid="3" name="KSOProductBuildVer">
    <vt:lpwstr>1033-12.2.0.20795</vt:lpwstr>
  </property>
</Properties>
</file>